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6 FY26 GL &amp; Approps\"/>
    </mc:Choice>
  </mc:AlternateContent>
  <xr:revisionPtr revIDLastSave="0" documentId="13_ncr:1_{0AB7E3F6-446B-43DA-9C39-4F4DAD1120C4}" xr6:coauthVersionLast="36" xr6:coauthVersionMax="36" xr10:uidLastSave="{00000000-0000-0000-0000-000000000000}"/>
  <bookViews>
    <workbookView xWindow="0" yWindow="0" windowWidth="28800" windowHeight="12036" tabRatio="962" activeTab="1" xr2:uid="{00000000-000D-0000-FFFF-FFFF00000000}"/>
  </bookViews>
  <sheets>
    <sheet name="Appropriations" sheetId="1" r:id="rId1"/>
    <sheet name="Certificate of Est Resources" sheetId="2" r:id="rId2"/>
    <sheet name="FY26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Resources'!$A$1:$V$52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'FY26 Initial Permanent Approps'!$A$2:$S$43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2" l="1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5" i="2"/>
  <c r="V40" i="2"/>
  <c r="H40" i="2"/>
  <c r="G30" i="2"/>
  <c r="T30" i="2"/>
  <c r="R27" i="1" l="1"/>
  <c r="Q18" i="1" l="1"/>
  <c r="Z37" i="2" l="1"/>
  <c r="Z36" i="2"/>
  <c r="Z35" i="2"/>
  <c r="Z33" i="2"/>
  <c r="Z32" i="2"/>
  <c r="Z28" i="2"/>
  <c r="Z26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D28" i="75" l="1"/>
  <c r="G26" i="2" l="1"/>
  <c r="T26" i="2" s="1"/>
  <c r="G25" i="2"/>
  <c r="G36" i="2"/>
  <c r="T36" i="2" s="1"/>
  <c r="T25" i="2" l="1"/>
  <c r="Z25" i="2"/>
  <c r="G37" i="2"/>
  <c r="T37" i="2" s="1"/>
  <c r="S18" i="1" l="1"/>
  <c r="R28" i="75" l="1"/>
  <c r="Q27" i="75"/>
  <c r="S27" i="75" s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8" i="75" l="1"/>
  <c r="S28" i="75" s="1"/>
  <c r="Q24" i="1" l="1"/>
  <c r="S24" i="1" s="1"/>
  <c r="G23" i="2" l="1"/>
  <c r="T23" i="2" s="1"/>
  <c r="F40" i="2" l="1"/>
  <c r="E40" i="2"/>
  <c r="D40" i="2"/>
  <c r="G22" i="2"/>
  <c r="T22" i="2" s="1"/>
  <c r="G18" i="2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Q17" i="1"/>
  <c r="S17" i="1" s="1"/>
  <c r="G29" i="2"/>
  <c r="T29" i="2" s="1"/>
  <c r="Q5" i="1"/>
  <c r="S5" i="1" s="1"/>
  <c r="Q21" i="1"/>
  <c r="S21" i="1" s="1"/>
  <c r="G20" i="2"/>
  <c r="T20" i="2" s="1"/>
  <c r="G13" i="2"/>
  <c r="T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I40" i="2"/>
  <c r="J40" i="2"/>
  <c r="G14" i="2"/>
  <c r="T14" i="2" s="1"/>
  <c r="U40" i="2"/>
  <c r="G15" i="2"/>
  <c r="T15" i="2" s="1"/>
  <c r="K40" i="2"/>
  <c r="L40" i="2"/>
  <c r="M40" i="2"/>
  <c r="N40" i="2"/>
  <c r="O40" i="2"/>
  <c r="P40" i="2"/>
  <c r="Q40" i="2"/>
  <c r="R40" i="2"/>
  <c r="S40" i="2"/>
  <c r="G3" i="2"/>
  <c r="G5" i="2"/>
  <c r="T5" i="2" s="1"/>
  <c r="G6" i="2"/>
  <c r="T6" i="2" s="1"/>
  <c r="G7" i="2"/>
  <c r="T7" i="2" s="1"/>
  <c r="G8" i="2"/>
  <c r="T8" i="2" s="1"/>
  <c r="G9" i="2"/>
  <c r="T9" i="2" s="1"/>
  <c r="G10" i="2"/>
  <c r="G11" i="2"/>
  <c r="T11" i="2" s="1"/>
  <c r="G12" i="2"/>
  <c r="T12" i="2" s="1"/>
  <c r="G16" i="2"/>
  <c r="T16" i="2" s="1"/>
  <c r="G19" i="2"/>
  <c r="T19" i="2" s="1"/>
  <c r="G21" i="2"/>
  <c r="T21" i="2" s="1"/>
  <c r="G24" i="2"/>
  <c r="G28" i="2"/>
  <c r="T28" i="2" s="1"/>
  <c r="G32" i="2"/>
  <c r="T32" i="2" s="1"/>
  <c r="G33" i="2"/>
  <c r="T33" i="2" s="1"/>
  <c r="G35" i="2"/>
  <c r="T35" i="2" s="1"/>
  <c r="T24" i="2" l="1"/>
  <c r="U31" i="50"/>
  <c r="T31" i="42"/>
  <c r="T31" i="46"/>
  <c r="G31" i="42"/>
  <c r="T3" i="43"/>
  <c r="T31" i="43" s="1"/>
  <c r="G31" i="46"/>
  <c r="T4" i="48"/>
  <c r="T31" i="48" s="1"/>
  <c r="G40" i="2"/>
  <c r="T10" i="2"/>
  <c r="S19" i="1"/>
  <c r="Q27" i="1"/>
  <c r="S27" i="1" s="1"/>
  <c r="T3" i="2"/>
  <c r="V3" i="2" s="1"/>
  <c r="T40" i="2" l="1"/>
</calcChain>
</file>

<file path=xl/sharedStrings.xml><?xml version="1.0" encoding="utf-8"?>
<sst xmlns="http://schemas.openxmlformats.org/spreadsheetml/2006/main" count="703" uniqueCount="116">
  <si>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</si>
  <si>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</si>
  <si>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</si>
  <si>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</si>
  <si>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</si>
  <si>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</si>
  <si>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</si>
  <si>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</si>
  <si>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</si>
  <si>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</si>
  <si>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</si>
  <si>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</si>
  <si>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</si>
  <si>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</si>
  <si>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</si>
  <si>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</si>
  <si>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</si>
  <si>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</si>
  <si>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</si>
  <si>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</si>
  <si>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</si>
  <si>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</si>
  <si>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</si>
  <si>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</si>
  <si>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</si>
  <si>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</si>
  <si>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</si>
  <si>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</si>
  <si>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</si>
  <si>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</si>
  <si>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</si>
  <si>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</si>
  <si>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</si>
  <si>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</si>
  <si>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</si>
  <si>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</si>
  <si>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</si>
  <si>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</si>
  <si>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</si>
  <si>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</si>
  <si>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</si>
  <si>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</si>
  <si>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</si>
  <si>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</si>
  <si>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</si>
  <si>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</si>
  <si>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</si>
  <si>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</si>
  <si>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</si>
  <si>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</si>
  <si>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</si>
  <si>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</si>
  <si>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</si>
  <si>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</si>
  <si>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</si>
  <si>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</si>
  <si>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</si>
  <si>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</si>
  <si>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</si>
  <si>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</si>
  <si>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</si>
  <si>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</si>
  <si>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</si>
  <si>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</si>
  <si>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</si>
  <si>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</si>
  <si>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</si>
  <si>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</si>
  <si>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</si>
  <si>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</si>
  <si>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</si>
  <si>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</si>
  <si>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</si>
  <si>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</si>
  <si>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</si>
  <si>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</si>
  <si>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</si>
  <si>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</si>
  <si>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</si>
  <si>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</si>
  <si>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</si>
  <si>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</si>
  <si>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</si>
  <si>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</si>
  <si>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</si>
  <si>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</si>
  <si>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</si>
  <si>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</si>
  <si>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</si>
  <si>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</si>
  <si>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</si>
  <si>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</si>
  <si>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</si>
  <si>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</si>
  <si>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</si>
  <si>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</si>
  <si>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</si>
  <si>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</si>
  <si>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</si>
  <si>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</si>
  <si>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</si>
  <si>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</si>
  <si>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</si>
  <si>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</si>
  <si>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</si>
  <si>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</si>
  <si>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21st Century Community Learning Centers</t>
  </si>
  <si>
    <t>21st Century Community Learning</t>
  </si>
  <si>
    <t>Reason for Adjustment</t>
  </si>
  <si>
    <t>look at 599</t>
  </si>
  <si>
    <t>look at 509</t>
  </si>
  <si>
    <t>look at 572</t>
  </si>
  <si>
    <t>070</t>
  </si>
  <si>
    <t>Capital Projects</t>
  </si>
  <si>
    <t>FY26 Permanent Appropriations (Fund Level)</t>
  </si>
  <si>
    <t>Unencumbered Balance 
July 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</si>
</sst>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/>
    <xf numFmtId="43" fontId="5" fillId="0" borderId="0" xfId="0" applyNumberFormat="1" applyFont="1" applyFill="1"/>
    <xf numFmtId="0" fontId="5" fillId="0" borderId="5" xfId="0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9" fontId="3" fillId="0" borderId="7" xfId="0" quotePrefix="1" applyNumberFormat="1" applyFont="1" applyFill="1" applyBorder="1" applyAlignment="1">
      <alignment horizontal="center"/>
    </xf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5" fillId="6" borderId="4" xfId="0" quotePrefix="1" applyFont="1" applyFill="1" applyBorder="1" applyAlignment="1">
      <alignment horizontal="center"/>
    </xf>
    <xf numFmtId="0" fontId="5" fillId="6" borderId="7" xfId="0" quotePrefix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quotePrefix="1" applyNumberFormat="1" applyFont="1" applyFill="1" applyBorder="1" applyAlignment="1">
      <alignment horizontal="center"/>
    </xf>
    <xf numFmtId="49" fontId="5" fillId="6" borderId="7" xfId="0" quotePrefix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B1:T51"/>
  <sheetViews>
    <sheetView workbookViewId="0">
      <selection activeCell="Q1" sqref="Q1:Q1048576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bestFit="1" customWidth="1"/>
    <col min="6" max="6" width="13.33203125" style="3" hidden="1" customWidth="1"/>
    <col min="7" max="10" width="9.88671875" style="3" hidden="1" customWidth="1"/>
    <col min="11" max="12" width="9.109375" style="3" hidden="1" customWidth="1"/>
    <col min="13" max="13" width="9.5546875" style="3" hidden="1" customWidth="1"/>
    <col min="14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9" width="12" style="2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123">
        <v>11551915</v>
      </c>
      <c r="E3" s="75"/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11551915</v>
      </c>
      <c r="R3" s="110">
        <v>11551915</v>
      </c>
      <c r="S3" s="3">
        <f>R3-Q3</f>
        <v>0</v>
      </c>
    </row>
    <row r="4" spans="2:20" x14ac:dyDescent="0.25">
      <c r="B4" s="109" t="s">
        <v>38</v>
      </c>
      <c r="C4" s="38" t="s">
        <v>55</v>
      </c>
      <c r="D4" s="124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124"/>
      <c r="S4" s="3">
        <f t="shared" ref="S4:S25" si="1">R4-Q4</f>
        <v>0</v>
      </c>
    </row>
    <row r="5" spans="2:20" x14ac:dyDescent="0.25">
      <c r="B5" s="125" t="s">
        <v>95</v>
      </c>
      <c r="C5" s="38" t="s">
        <v>96</v>
      </c>
      <c r="D5" s="124">
        <v>0</v>
      </c>
      <c r="E5" s="92">
        <v>568398</v>
      </c>
      <c r="F5" s="62"/>
      <c r="G5" s="62"/>
      <c r="H5" s="39"/>
      <c r="I5" s="62"/>
      <c r="J5" s="62"/>
      <c r="K5" s="62"/>
      <c r="L5" s="62"/>
      <c r="M5" s="62"/>
      <c r="N5" s="39"/>
      <c r="O5" s="39"/>
      <c r="P5" s="62"/>
      <c r="Q5" s="76">
        <f>+D5+H5+I5+J5+K5+L5+M5+N5+O5+P5+E5+F5+G5</f>
        <v>568398</v>
      </c>
      <c r="R5" s="124">
        <v>568398</v>
      </c>
      <c r="S5" s="3">
        <f t="shared" si="1"/>
        <v>0</v>
      </c>
    </row>
    <row r="6" spans="2:20" x14ac:dyDescent="0.25">
      <c r="B6" s="109" t="s">
        <v>39</v>
      </c>
      <c r="C6" s="38" t="s">
        <v>56</v>
      </c>
      <c r="D6" s="124">
        <v>505190</v>
      </c>
      <c r="E6" s="62"/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505190</v>
      </c>
      <c r="R6" s="124">
        <v>505190</v>
      </c>
      <c r="S6" s="3">
        <f t="shared" si="1"/>
        <v>0</v>
      </c>
    </row>
    <row r="7" spans="2:20" x14ac:dyDescent="0.25">
      <c r="B7" s="109" t="s">
        <v>60</v>
      </c>
      <c r="C7" s="38" t="s">
        <v>61</v>
      </c>
      <c r="D7" s="62">
        <v>4000</v>
      </c>
      <c r="E7" s="62"/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4000</v>
      </c>
      <c r="R7" s="124">
        <v>4000</v>
      </c>
      <c r="S7" s="3">
        <f t="shared" si="1"/>
        <v>0</v>
      </c>
    </row>
    <row r="8" spans="2:20" x14ac:dyDescent="0.25">
      <c r="B8" s="109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124"/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27400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27400</v>
      </c>
      <c r="R9" s="124">
        <v>27400</v>
      </c>
      <c r="S9" s="3">
        <f t="shared" si="1"/>
        <v>0</v>
      </c>
    </row>
    <row r="10" spans="2:20" x14ac:dyDescent="0.25">
      <c r="B10" s="109" t="s">
        <v>27</v>
      </c>
      <c r="C10" s="38" t="s">
        <v>75</v>
      </c>
      <c r="D10" s="62">
        <v>24878.75</v>
      </c>
      <c r="E10" s="62"/>
      <c r="F10" s="62"/>
      <c r="G10" s="62"/>
      <c r="H10" s="39"/>
      <c r="I10" s="39"/>
      <c r="J10" s="62"/>
      <c r="K10" s="62"/>
      <c r="L10" s="62"/>
      <c r="M10" s="62"/>
      <c r="N10" s="39"/>
      <c r="O10" s="39"/>
      <c r="P10" s="62"/>
      <c r="Q10" s="76">
        <f t="shared" si="0"/>
        <v>24878.75</v>
      </c>
      <c r="R10" s="124">
        <v>24878.75</v>
      </c>
      <c r="S10" s="66">
        <f t="shared" si="1"/>
        <v>0</v>
      </c>
      <c r="T10" s="65"/>
    </row>
    <row r="11" spans="2:20" x14ac:dyDescent="0.25">
      <c r="B11" s="109" t="s">
        <v>42</v>
      </c>
      <c r="C11" s="38" t="s">
        <v>77</v>
      </c>
      <c r="D11" s="62">
        <v>192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192</v>
      </c>
      <c r="R11" s="124">
        <v>192</v>
      </c>
      <c r="S11" s="66">
        <f t="shared" si="1"/>
        <v>0</v>
      </c>
    </row>
    <row r="12" spans="2:20" x14ac:dyDescent="0.25">
      <c r="B12" s="109" t="s">
        <v>65</v>
      </c>
      <c r="C12" s="38" t="s">
        <v>59</v>
      </c>
      <c r="D12" s="62">
        <v>52273.61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52273.61</v>
      </c>
      <c r="R12" s="124">
        <v>52273.61</v>
      </c>
      <c r="S12" s="3">
        <f t="shared" si="1"/>
        <v>0</v>
      </c>
    </row>
    <row r="13" spans="2:20" x14ac:dyDescent="0.25">
      <c r="B13" s="109" t="s">
        <v>29</v>
      </c>
      <c r="C13" s="38" t="s">
        <v>64</v>
      </c>
      <c r="D13" s="62">
        <v>70625</v>
      </c>
      <c r="E13" s="62"/>
      <c r="F13" s="62"/>
      <c r="G13" s="62"/>
      <c r="H13" s="39"/>
      <c r="I13" s="39"/>
      <c r="J13" s="62"/>
      <c r="K13" s="62"/>
      <c r="L13" s="62"/>
      <c r="M13" s="62"/>
      <c r="N13" s="39"/>
      <c r="O13" s="39"/>
      <c r="P13" s="62"/>
      <c r="Q13" s="76">
        <f t="shared" si="0"/>
        <v>70625</v>
      </c>
      <c r="R13" s="124">
        <v>70625</v>
      </c>
      <c r="S13" s="3">
        <f t="shared" si="1"/>
        <v>0</v>
      </c>
    </row>
    <row r="14" spans="2:20" s="65" customFormat="1" x14ac:dyDescent="0.25">
      <c r="B14" s="109" t="s">
        <v>33</v>
      </c>
      <c r="C14" s="64" t="s">
        <v>68</v>
      </c>
      <c r="D14" s="62">
        <v>2479.33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124">
        <f t="shared" si="0"/>
        <v>2479.33</v>
      </c>
      <c r="R14" s="124">
        <v>2479.33</v>
      </c>
      <c r="S14" s="66">
        <f t="shared" si="1"/>
        <v>0</v>
      </c>
    </row>
    <row r="15" spans="2:20" s="65" customFormat="1" x14ac:dyDescent="0.25">
      <c r="B15" s="109">
        <v>467</v>
      </c>
      <c r="C15" s="64" t="s">
        <v>93</v>
      </c>
      <c r="D15" s="62">
        <v>0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24">
        <f>+D15+H15+I15+J15+K15+L15+M15+N15+O15+P15+E15+F15+G15</f>
        <v>0</v>
      </c>
      <c r="R15" s="124"/>
      <c r="S15" s="66">
        <f>R15-Q15</f>
        <v>0</v>
      </c>
    </row>
    <row r="16" spans="2:20" s="65" customFormat="1" x14ac:dyDescent="0.25">
      <c r="B16" s="109">
        <v>499</v>
      </c>
      <c r="C16" s="64" t="s">
        <v>105</v>
      </c>
      <c r="D16" s="62">
        <v>6094.58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124">
        <f>+D16+H16+I16+J16+K16+L16+M16+N16+O16+P16+E16+F16+G16</f>
        <v>6094.58</v>
      </c>
      <c r="R16" s="124">
        <v>6094.58</v>
      </c>
      <c r="S16" s="66">
        <f t="shared" si="1"/>
        <v>0</v>
      </c>
    </row>
    <row r="17" spans="2:19" s="65" customFormat="1" x14ac:dyDescent="0.25">
      <c r="B17" s="109">
        <v>507</v>
      </c>
      <c r="C17" s="64" t="s">
        <v>97</v>
      </c>
      <c r="D17" s="62">
        <v>0</v>
      </c>
      <c r="E17" s="94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124">
        <f>+D17+H17+I17+J17+K17+L17+M17+N17+O17+P17+E17+F17+G17</f>
        <v>0</v>
      </c>
      <c r="R17" s="124">
        <v>0</v>
      </c>
      <c r="S17" s="66">
        <f>R17-Q17</f>
        <v>0</v>
      </c>
    </row>
    <row r="18" spans="2:19" s="65" customFormat="1" x14ac:dyDescent="0.25">
      <c r="B18" s="109">
        <v>509</v>
      </c>
      <c r="C18" s="64" t="s">
        <v>106</v>
      </c>
      <c r="D18" s="62">
        <v>342109.94</v>
      </c>
      <c r="E18" s="94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124">
        <f>+D18+H18+I18+J18+K18+L18+M18+N18+O18+P18+E18+F18+G18</f>
        <v>342109.94</v>
      </c>
      <c r="R18" s="124">
        <v>342109.94</v>
      </c>
      <c r="S18" s="66">
        <f>R18-Q18</f>
        <v>0</v>
      </c>
    </row>
    <row r="19" spans="2:19" s="65" customFormat="1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124">
        <f>+D19+H19+I19+J19+K19+L19+M19+N19+O19+P19+E19+F19+G19</f>
        <v>0</v>
      </c>
      <c r="R19" s="124">
        <v>0</v>
      </c>
      <c r="S19" s="66">
        <f>R19-Q19</f>
        <v>0</v>
      </c>
    </row>
    <row r="20" spans="2:19" s="65" customFormat="1" x14ac:dyDescent="0.25">
      <c r="B20" s="109" t="s">
        <v>35</v>
      </c>
      <c r="C20" s="64" t="s">
        <v>52</v>
      </c>
      <c r="D20" s="62">
        <v>0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24">
        <f t="shared" si="0"/>
        <v>0</v>
      </c>
      <c r="R20" s="124">
        <v>0</v>
      </c>
      <c r="S20" s="66">
        <f t="shared" si="1"/>
        <v>0</v>
      </c>
    </row>
    <row r="21" spans="2:19" s="65" customFormat="1" x14ac:dyDescent="0.25">
      <c r="B21" s="109">
        <v>536</v>
      </c>
      <c r="C21" s="64" t="s">
        <v>94</v>
      </c>
      <c r="D21" s="62">
        <v>0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124">
        <f t="shared" si="0"/>
        <v>0</v>
      </c>
      <c r="R21" s="124">
        <v>0</v>
      </c>
      <c r="S21" s="66">
        <f t="shared" si="1"/>
        <v>0</v>
      </c>
    </row>
    <row r="22" spans="2:19" s="65" customFormat="1" x14ac:dyDescent="0.25">
      <c r="B22" s="109" t="s">
        <v>36</v>
      </c>
      <c r="C22" s="64" t="s">
        <v>53</v>
      </c>
      <c r="D22" s="62">
        <v>389066.22</v>
      </c>
      <c r="E22" s="92">
        <v>16232.21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124">
        <f t="shared" si="0"/>
        <v>405298.43</v>
      </c>
      <c r="R22" s="124">
        <v>405298.43</v>
      </c>
      <c r="S22" s="66">
        <f t="shared" si="1"/>
        <v>0</v>
      </c>
    </row>
    <row r="23" spans="2:19" s="65" customFormat="1" x14ac:dyDescent="0.25">
      <c r="B23" s="109">
        <v>584</v>
      </c>
      <c r="C23" s="64" t="s">
        <v>103</v>
      </c>
      <c r="D23" s="62">
        <v>6420.08</v>
      </c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124">
        <f t="shared" si="0"/>
        <v>6420.08</v>
      </c>
      <c r="R23" s="124">
        <v>6420.08</v>
      </c>
      <c r="S23" s="66">
        <f t="shared" si="1"/>
        <v>0</v>
      </c>
    </row>
    <row r="24" spans="2:19" s="65" customFormat="1" x14ac:dyDescent="0.25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124">
        <f t="shared" si="0"/>
        <v>0</v>
      </c>
      <c r="R24" s="124">
        <v>0</v>
      </c>
      <c r="S24" s="66">
        <f t="shared" si="1"/>
        <v>0</v>
      </c>
    </row>
    <row r="25" spans="2:19" s="65" customFormat="1" x14ac:dyDescent="0.25">
      <c r="B25" s="109" t="s">
        <v>37</v>
      </c>
      <c r="C25" s="64" t="s">
        <v>54</v>
      </c>
      <c r="D25" s="62"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124">
        <f t="shared" si="0"/>
        <v>0</v>
      </c>
      <c r="R25" s="110">
        <v>0</v>
      </c>
      <c r="S25" s="66">
        <f t="shared" si="1"/>
        <v>0</v>
      </c>
    </row>
    <row r="26" spans="2:19" s="65" customFormat="1" x14ac:dyDescent="0.25">
      <c r="B26" s="109">
        <v>599</v>
      </c>
      <c r="C26" s="64" t="s">
        <v>79</v>
      </c>
      <c r="D26" s="62">
        <v>0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124">
        <f>+D26+H26+I26+J26+K26+L26+M26+N26+O26+P26+E26+F26+G26</f>
        <v>0</v>
      </c>
      <c r="R26" s="124">
        <v>0</v>
      </c>
      <c r="S26" s="66">
        <f>R26-Q26</f>
        <v>0</v>
      </c>
    </row>
    <row r="27" spans="2:19" x14ac:dyDescent="0.25">
      <c r="B27" s="41"/>
      <c r="C27" s="42" t="s">
        <v>12</v>
      </c>
      <c r="D27" s="39">
        <f>SUM(D3:D26)</f>
        <v>12982644.51</v>
      </c>
      <c r="E27" s="39"/>
      <c r="F27" s="62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76">
        <f>SUM(Q3:Q26)</f>
        <v>13567274.719999999</v>
      </c>
      <c r="R27" s="110">
        <f>SUM(R3:R26)</f>
        <v>13567274.719999999</v>
      </c>
      <c r="S27" s="3">
        <f>R27-Q27</f>
        <v>0</v>
      </c>
    </row>
    <row r="28" spans="2:19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19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19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9" spans="3:3" x14ac:dyDescent="0.25">
      <c r="C49" s="2" t="s">
        <v>109</v>
      </c>
    </row>
    <row r="50" spans="3:3" x14ac:dyDescent="0.25">
      <c r="C50" s="2" t="s">
        <v>110</v>
      </c>
    </row>
    <row r="51" spans="3:3" x14ac:dyDescent="0.25">
      <c r="C51" s="2" t="s">
        <v>111</v>
      </c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26"/>
      <c r="M37" s="126"/>
    </row>
    <row r="38" spans="2:21" x14ac:dyDescent="0.2">
      <c r="L38" s="126"/>
      <c r="M38" s="126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  <pageSetUpPr fitToPage="1"/>
  </sheetPr>
  <dimension ref="A1:Z49"/>
  <sheetViews>
    <sheetView tabSelected="1" topLeftCell="B1" zoomScale="90" zoomScaleNormal="90" workbookViewId="0">
      <pane xSplit="6" ySplit="2" topLeftCell="T3" activePane="bottomRight" state="frozen"/>
      <selection activeCell="B1" sqref="B1"/>
      <selection pane="topRight" activeCell="H1" sqref="H1"/>
      <selection pane="bottomLeft" activeCell="B3" sqref="B3"/>
      <selection pane="bottomRight" activeCell="T1" sqref="T1:T1048576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2.5546875" style="7" hidden="1" customWidth="1"/>
    <col min="20" max="20" width="14.33203125" style="7" hidden="1" customWidth="1"/>
    <col min="21" max="21" width="13.5546875" style="6" bestFit="1" customWidth="1"/>
    <col min="22" max="22" width="14" style="6" hidden="1" customWidth="1"/>
    <col min="23" max="23" width="9.109375" style="6" hidden="1" customWidth="1"/>
    <col min="24" max="25" width="0" style="6" hidden="1" customWidth="1"/>
    <col min="26" max="26" width="12.44140625" style="6" hidden="1" customWidth="1"/>
    <col min="27" max="16384" width="9.109375" style="6"/>
  </cols>
  <sheetData>
    <row r="1" spans="1:26" x14ac:dyDescent="0.2">
      <c r="A1" s="70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115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108</v>
      </c>
    </row>
    <row r="3" spans="1:26" ht="12" thickTop="1" x14ac:dyDescent="0.2">
      <c r="B3" s="128" t="s">
        <v>25</v>
      </c>
      <c r="C3" s="122" t="s">
        <v>43</v>
      </c>
      <c r="D3" s="46">
        <v>3429691.16</v>
      </c>
      <c r="E3" s="46">
        <v>4650000</v>
      </c>
      <c r="F3" s="46">
        <v>6200950</v>
      </c>
      <c r="G3" s="46">
        <f t="shared" ref="G3:G36" si="0">+D3+E3+F3</f>
        <v>14280641.16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18">
        <f>+G3+K3+L3+M3+N3+O3+P3+Q3+R3+S3+H3+I3+J3</f>
        <v>14280641.16</v>
      </c>
      <c r="U3" s="111">
        <v>14280641.16</v>
      </c>
      <c r="V3" s="58">
        <f>T3-U3</f>
        <v>0</v>
      </c>
      <c r="Z3" s="120">
        <f>U3-Appropriations!R3</f>
        <v>2728726.16</v>
      </c>
    </row>
    <row r="4" spans="1:26" x14ac:dyDescent="0.2">
      <c r="B4" s="114"/>
      <c r="C4" s="114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87"/>
      <c r="U4" s="47"/>
      <c r="V4" s="116"/>
    </row>
    <row r="5" spans="1:26" x14ac:dyDescent="0.2">
      <c r="B5" s="129" t="s">
        <v>26</v>
      </c>
      <c r="C5" s="51" t="s">
        <v>44</v>
      </c>
      <c r="D5" s="47">
        <v>23494.89</v>
      </c>
      <c r="E5" s="47">
        <v>0</v>
      </c>
      <c r="F5" s="47">
        <v>15300</v>
      </c>
      <c r="G5" s="47">
        <f t="shared" si="0"/>
        <v>38794.89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6" si="1">+G5+K5+L5+M5+N5+O5+P5+Q5+R5+S5+H5+I5+J5</f>
        <v>38794.89</v>
      </c>
      <c r="U5" s="47">
        <v>38794.89</v>
      </c>
      <c r="V5" s="20">
        <f>T5-U5</f>
        <v>0</v>
      </c>
      <c r="Z5" s="120">
        <f>U5-Appropriations!R9</f>
        <v>11394.89</v>
      </c>
    </row>
    <row r="6" spans="1:26" x14ac:dyDescent="0.2">
      <c r="B6" s="129" t="s">
        <v>27</v>
      </c>
      <c r="C6" s="51" t="s">
        <v>75</v>
      </c>
      <c r="D6" s="47">
        <v>27230.81</v>
      </c>
      <c r="E6" s="47">
        <v>0</v>
      </c>
      <c r="F6" s="47">
        <v>0</v>
      </c>
      <c r="G6" s="47">
        <f t="shared" si="0"/>
        <v>27230.81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7">
        <f t="shared" si="1"/>
        <v>27230.81</v>
      </c>
      <c r="U6" s="47">
        <v>27230.81</v>
      </c>
      <c r="V6" s="20">
        <f t="shared" ref="V6:V37" si="2">T6-U6</f>
        <v>0</v>
      </c>
      <c r="Z6" s="120">
        <f>U6-Appropriations!R10</f>
        <v>2352.0600000000013</v>
      </c>
    </row>
    <row r="7" spans="1:26" x14ac:dyDescent="0.2">
      <c r="B7" s="129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 t="shared" si="2"/>
        <v>0</v>
      </c>
      <c r="Z7" s="120">
        <f>U7-0</f>
        <v>0.96</v>
      </c>
    </row>
    <row r="8" spans="1:26" x14ac:dyDescent="0.2">
      <c r="B8" s="129" t="s">
        <v>29</v>
      </c>
      <c r="C8" s="51" t="s">
        <v>46</v>
      </c>
      <c r="D8" s="47">
        <v>48577.58</v>
      </c>
      <c r="E8" s="47">
        <v>0</v>
      </c>
      <c r="F8" s="47">
        <v>55700</v>
      </c>
      <c r="G8" s="47">
        <f t="shared" si="0"/>
        <v>104277.58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104277.58</v>
      </c>
      <c r="U8" s="47">
        <v>104277.58</v>
      </c>
      <c r="V8" s="20">
        <f t="shared" si="2"/>
        <v>0</v>
      </c>
      <c r="Z8" s="120">
        <f>U8-Appropriations!R13</f>
        <v>33652.58</v>
      </c>
    </row>
    <row r="9" spans="1:26" x14ac:dyDescent="0.2">
      <c r="B9" s="129" t="s">
        <v>30</v>
      </c>
      <c r="C9" s="51" t="s">
        <v>47</v>
      </c>
      <c r="D9" s="47">
        <v>0</v>
      </c>
      <c r="E9" s="47">
        <v>0</v>
      </c>
      <c r="F9" s="47">
        <v>0</v>
      </c>
      <c r="G9" s="47">
        <f t="shared" si="0"/>
        <v>0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87">
        <f t="shared" si="1"/>
        <v>0</v>
      </c>
      <c r="U9" s="47">
        <v>0</v>
      </c>
      <c r="V9" s="20">
        <f t="shared" si="2"/>
        <v>0</v>
      </c>
      <c r="Z9" s="120">
        <f>U9-0</f>
        <v>0</v>
      </c>
    </row>
    <row r="10" spans="1:26" x14ac:dyDescent="0.2">
      <c r="B10" s="129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0">
        <f>U10-0</f>
        <v>0.8</v>
      </c>
    </row>
    <row r="11" spans="1:26" x14ac:dyDescent="0.2">
      <c r="B11" s="129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0">
        <f>U11-0</f>
        <v>709</v>
      </c>
    </row>
    <row r="12" spans="1:26" x14ac:dyDescent="0.2">
      <c r="B12" s="129" t="s">
        <v>33</v>
      </c>
      <c r="C12" s="51" t="s">
        <v>50</v>
      </c>
      <c r="D12" s="47">
        <v>74.7</v>
      </c>
      <c r="E12" s="47">
        <v>0</v>
      </c>
      <c r="F12" s="47">
        <v>2479.33</v>
      </c>
      <c r="G12" s="47">
        <f t="shared" si="0"/>
        <v>2554.0299999999997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2554.0299999999997</v>
      </c>
      <c r="U12" s="47">
        <v>2554.0300000000002</v>
      </c>
      <c r="V12" s="20">
        <f t="shared" si="2"/>
        <v>0</v>
      </c>
      <c r="Z12" s="120">
        <f>U12-Appropriations!R14</f>
        <v>74.700000000000273</v>
      </c>
    </row>
    <row r="13" spans="1:26" x14ac:dyDescent="0.2">
      <c r="B13" s="129">
        <v>467</v>
      </c>
      <c r="C13" s="51" t="s">
        <v>93</v>
      </c>
      <c r="D13" s="47">
        <v>0</v>
      </c>
      <c r="E13" s="47">
        <v>0</v>
      </c>
      <c r="F13" s="47">
        <v>0</v>
      </c>
      <c r="G13" s="47">
        <f t="shared" si="0"/>
        <v>0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0</v>
      </c>
      <c r="U13" s="47"/>
      <c r="V13" s="20">
        <f t="shared" si="2"/>
        <v>0</v>
      </c>
      <c r="Z13" s="120">
        <f>U13-Appropriations!R15</f>
        <v>0</v>
      </c>
    </row>
    <row r="14" spans="1:26" x14ac:dyDescent="0.2">
      <c r="B14" s="129">
        <v>499</v>
      </c>
      <c r="C14" s="51" t="s">
        <v>105</v>
      </c>
      <c r="D14" s="47">
        <v>6094.58</v>
      </c>
      <c r="E14" s="47">
        <v>0</v>
      </c>
      <c r="F14" s="47">
        <v>0</v>
      </c>
      <c r="G14" s="47">
        <f t="shared" si="0"/>
        <v>6094.58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6094.58</v>
      </c>
      <c r="U14" s="47">
        <v>6094.58</v>
      </c>
      <c r="V14" s="20">
        <f t="shared" si="2"/>
        <v>0</v>
      </c>
      <c r="Z14" s="120">
        <f>U14-Appropriations!R16</f>
        <v>0</v>
      </c>
    </row>
    <row r="15" spans="1:26" x14ac:dyDescent="0.2">
      <c r="B15" s="131">
        <v>599</v>
      </c>
      <c r="C15" s="51" t="s">
        <v>79</v>
      </c>
      <c r="D15" s="47">
        <v>0</v>
      </c>
      <c r="E15" s="47">
        <v>0</v>
      </c>
      <c r="F15" s="47">
        <v>0</v>
      </c>
      <c r="G15" s="47">
        <f t="shared" si="0"/>
        <v>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0</v>
      </c>
      <c r="U15" s="47">
        <v>0</v>
      </c>
      <c r="V15" s="20">
        <f t="shared" si="2"/>
        <v>0</v>
      </c>
      <c r="Z15" s="120">
        <f>U15-Appropriations!R26</f>
        <v>0</v>
      </c>
    </row>
    <row r="16" spans="1:26" x14ac:dyDescent="0.2">
      <c r="B16" s="129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0">
        <f>U16-0</f>
        <v>1400</v>
      </c>
    </row>
    <row r="17" spans="2:26" x14ac:dyDescent="0.2">
      <c r="B17" s="129">
        <v>507</v>
      </c>
      <c r="C17" s="51" t="s">
        <v>98</v>
      </c>
      <c r="D17" s="47">
        <v>0</v>
      </c>
      <c r="E17" s="47">
        <v>0</v>
      </c>
      <c r="F17" s="47">
        <v>0</v>
      </c>
      <c r="G17" s="47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87">
        <f t="shared" si="1"/>
        <v>0</v>
      </c>
      <c r="U17" s="47">
        <v>0</v>
      </c>
      <c r="V17" s="20">
        <f t="shared" si="2"/>
        <v>0</v>
      </c>
      <c r="Z17" s="120">
        <f>U17-Appropriations!R17</f>
        <v>0</v>
      </c>
    </row>
    <row r="18" spans="2:26" x14ac:dyDescent="0.2">
      <c r="B18" s="129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>
        <v>0</v>
      </c>
      <c r="V18" s="20">
        <f t="shared" si="2"/>
        <v>0</v>
      </c>
      <c r="Z18" s="6">
        <v>0</v>
      </c>
    </row>
    <row r="19" spans="2:26" s="52" customFormat="1" ht="12.6" customHeight="1" x14ac:dyDescent="0.25">
      <c r="B19" s="129" t="s">
        <v>35</v>
      </c>
      <c r="C19" s="51" t="s">
        <v>52</v>
      </c>
      <c r="D19" s="47">
        <v>502.1</v>
      </c>
      <c r="E19" s="47">
        <v>0</v>
      </c>
      <c r="F19" s="47">
        <v>0</v>
      </c>
      <c r="G19" s="47">
        <f t="shared" si="0"/>
        <v>502.1</v>
      </c>
      <c r="H19" s="47"/>
      <c r="I19" s="47"/>
      <c r="J19" s="47"/>
      <c r="K19" s="47"/>
      <c r="L19" s="47"/>
      <c r="M19" s="47"/>
      <c r="N19" s="47"/>
      <c r="O19" s="47"/>
      <c r="P19" s="94"/>
      <c r="Q19" s="47"/>
      <c r="R19" s="47"/>
      <c r="S19" s="47"/>
      <c r="T19" s="87">
        <f t="shared" si="1"/>
        <v>502.1</v>
      </c>
      <c r="U19" s="47">
        <v>502.1</v>
      </c>
      <c r="V19" s="20">
        <f t="shared" si="2"/>
        <v>0</v>
      </c>
      <c r="Z19" s="121">
        <f>U19-Appropriations!R20</f>
        <v>502.1</v>
      </c>
    </row>
    <row r="20" spans="2:26" s="52" customFormat="1" x14ac:dyDescent="0.2">
      <c r="B20" s="129">
        <v>536</v>
      </c>
      <c r="C20" s="51" t="s">
        <v>94</v>
      </c>
      <c r="D20" s="47">
        <v>0</v>
      </c>
      <c r="E20" s="47">
        <v>0</v>
      </c>
      <c r="F20" s="47">
        <v>0</v>
      </c>
      <c r="G20" s="47">
        <f t="shared" si="0"/>
        <v>0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7">
        <f t="shared" si="1"/>
        <v>0</v>
      </c>
      <c r="U20" s="47">
        <v>0</v>
      </c>
      <c r="V20" s="20">
        <f t="shared" si="2"/>
        <v>0</v>
      </c>
      <c r="Z20" s="121">
        <f>U20-Appropriations!R21</f>
        <v>0</v>
      </c>
    </row>
    <row r="21" spans="2:26" s="52" customFormat="1" x14ac:dyDescent="0.2">
      <c r="B21" s="129" t="s">
        <v>36</v>
      </c>
      <c r="C21" s="51" t="s">
        <v>53</v>
      </c>
      <c r="D21" s="47">
        <v>-71594.289999999994</v>
      </c>
      <c r="E21" s="47">
        <v>0</v>
      </c>
      <c r="F21" s="47">
        <v>462372.12</v>
      </c>
      <c r="G21" s="47">
        <f t="shared" si="0"/>
        <v>390777.83</v>
      </c>
      <c r="H21" s="86">
        <v>16232.21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87">
        <f t="shared" si="1"/>
        <v>407010.04000000004</v>
      </c>
      <c r="U21" s="47">
        <v>407010.04</v>
      </c>
      <c r="V21" s="20">
        <f t="shared" si="2"/>
        <v>0</v>
      </c>
      <c r="Z21" s="121">
        <f>U21-Appropriations!R22</f>
        <v>1711.609999999986</v>
      </c>
    </row>
    <row r="22" spans="2:26" s="52" customFormat="1" x14ac:dyDescent="0.2">
      <c r="B22" s="129">
        <v>584</v>
      </c>
      <c r="C22" s="51" t="s">
        <v>103</v>
      </c>
      <c r="D22" s="47">
        <v>-3421.87</v>
      </c>
      <c r="E22" s="47">
        <v>0</v>
      </c>
      <c r="F22" s="47">
        <v>9841.9500000000007</v>
      </c>
      <c r="G22" s="47">
        <f t="shared" si="0"/>
        <v>6420.0800000000008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87">
        <f t="shared" si="1"/>
        <v>6420.0800000000008</v>
      </c>
      <c r="U22" s="47">
        <v>6420.08</v>
      </c>
      <c r="V22" s="20">
        <f t="shared" si="2"/>
        <v>0</v>
      </c>
      <c r="Z22" s="121">
        <f>U22-Appropriations!R23</f>
        <v>0</v>
      </c>
    </row>
    <row r="23" spans="2:26" s="52" customFormat="1" x14ac:dyDescent="0.2">
      <c r="B23" s="129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/>
      <c r="V23" s="20">
        <f t="shared" si="2"/>
        <v>0</v>
      </c>
      <c r="Z23" s="52">
        <v>0</v>
      </c>
    </row>
    <row r="24" spans="2:26" s="52" customFormat="1" x14ac:dyDescent="0.2">
      <c r="B24" s="129" t="s">
        <v>37</v>
      </c>
      <c r="C24" s="51" t="s">
        <v>54</v>
      </c>
      <c r="D24" s="47">
        <v>-11834.1</v>
      </c>
      <c r="E24" s="47">
        <v>0</v>
      </c>
      <c r="F24" s="47">
        <v>13142.32</v>
      </c>
      <c r="G24" s="47">
        <f t="shared" si="0"/>
        <v>1308.2199999999993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87">
        <f t="shared" si="1"/>
        <v>1308.2199999999993</v>
      </c>
      <c r="U24" s="47">
        <v>1308.22</v>
      </c>
      <c r="V24" s="20">
        <f t="shared" si="2"/>
        <v>0</v>
      </c>
      <c r="Z24" s="121">
        <f>U24-Appropriations!R25</f>
        <v>1308.22</v>
      </c>
    </row>
    <row r="25" spans="2:26" s="52" customFormat="1" x14ac:dyDescent="0.2">
      <c r="B25" s="130">
        <v>200</v>
      </c>
      <c r="C25" s="51" t="s">
        <v>59</v>
      </c>
      <c r="D25" s="47">
        <v>47168.18</v>
      </c>
      <c r="E25" s="47">
        <v>0</v>
      </c>
      <c r="F25" s="47">
        <v>48000</v>
      </c>
      <c r="G25" s="47">
        <f t="shared" ref="G25" si="3">+D25+E25+F25</f>
        <v>95168.18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95168.18</v>
      </c>
      <c r="U25" s="47">
        <v>95168.18</v>
      </c>
      <c r="V25" s="20">
        <f t="shared" si="2"/>
        <v>0</v>
      </c>
      <c r="Z25" s="121">
        <f>G25-Appropriations!R12</f>
        <v>42894.569999999992</v>
      </c>
    </row>
    <row r="26" spans="2:26" s="52" customFormat="1" x14ac:dyDescent="0.2">
      <c r="B26" s="129">
        <v>509</v>
      </c>
      <c r="C26" s="51" t="s">
        <v>107</v>
      </c>
      <c r="D26" s="47">
        <v>-120072.75</v>
      </c>
      <c r="E26" s="47">
        <v>0</v>
      </c>
      <c r="F26" s="47">
        <v>462182.69</v>
      </c>
      <c r="G26" s="47">
        <f>+D26+E26+F26</f>
        <v>342109.94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>
        <f t="shared" si="4"/>
        <v>342109.94</v>
      </c>
      <c r="U26" s="47">
        <v>342109.94</v>
      </c>
      <c r="V26" s="20">
        <f t="shared" si="2"/>
        <v>0</v>
      </c>
      <c r="Z26" s="121">
        <f>U26-Appropriations!R18</f>
        <v>0</v>
      </c>
    </row>
    <row r="27" spans="2:26" s="52" customFormat="1" x14ac:dyDescent="0.2">
      <c r="B27" s="113"/>
      <c r="C27" s="114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20">
        <f t="shared" si="2"/>
        <v>0</v>
      </c>
    </row>
    <row r="28" spans="2:26" x14ac:dyDescent="0.2">
      <c r="B28" s="129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0">
        <f>U28-0</f>
        <v>622.59</v>
      </c>
    </row>
    <row r="29" spans="2:26" x14ac:dyDescent="0.2">
      <c r="B29" s="132" t="s">
        <v>95</v>
      </c>
      <c r="C29" s="18" t="s">
        <v>96</v>
      </c>
      <c r="D29" s="19">
        <v>568398</v>
      </c>
      <c r="E29" s="19">
        <v>0</v>
      </c>
      <c r="F29" s="19">
        <v>0</v>
      </c>
      <c r="G29" s="47">
        <f t="shared" si="0"/>
        <v>568398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87">
        <f t="shared" si="1"/>
        <v>568398</v>
      </c>
      <c r="U29" s="47">
        <v>568398</v>
      </c>
      <c r="V29" s="20">
        <f t="shared" si="2"/>
        <v>0</v>
      </c>
      <c r="Z29" s="6">
        <v>0</v>
      </c>
    </row>
    <row r="30" spans="2:26" x14ac:dyDescent="0.2">
      <c r="B30" s="132" t="s">
        <v>112</v>
      </c>
      <c r="C30" s="18" t="s">
        <v>113</v>
      </c>
      <c r="D30" s="19">
        <v>3700000</v>
      </c>
      <c r="E30" s="19">
        <v>0</v>
      </c>
      <c r="F30" s="19">
        <v>0</v>
      </c>
      <c r="G30" s="47">
        <f t="shared" si="0"/>
        <v>3700000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>
        <f t="shared" si="1"/>
        <v>3700000</v>
      </c>
      <c r="U30" s="47">
        <v>3700000</v>
      </c>
      <c r="V30" s="20">
        <f t="shared" si="2"/>
        <v>0</v>
      </c>
    </row>
    <row r="31" spans="2:26" x14ac:dyDescent="0.2">
      <c r="B31" s="117"/>
      <c r="C31" s="114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20">
        <f t="shared" si="2"/>
        <v>0</v>
      </c>
    </row>
    <row r="32" spans="2:26" x14ac:dyDescent="0.2">
      <c r="B32" s="129" t="s">
        <v>39</v>
      </c>
      <c r="C32" s="18" t="s">
        <v>56</v>
      </c>
      <c r="D32" s="19">
        <v>205013.64</v>
      </c>
      <c r="E32" s="19">
        <v>0</v>
      </c>
      <c r="F32" s="19">
        <v>372100</v>
      </c>
      <c r="G32" s="47">
        <f t="shared" si="0"/>
        <v>577113.64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577113.64</v>
      </c>
      <c r="U32" s="47">
        <v>577113.64</v>
      </c>
      <c r="V32" s="20">
        <f t="shared" si="2"/>
        <v>0</v>
      </c>
      <c r="Z32" s="120">
        <f>U32-Appropriations!R6</f>
        <v>71923.640000000014</v>
      </c>
    </row>
    <row r="33" spans="2:26" x14ac:dyDescent="0.2">
      <c r="B33" s="129" t="s">
        <v>40</v>
      </c>
      <c r="C33" s="18" t="s">
        <v>57</v>
      </c>
      <c r="D33" s="19">
        <v>1980.93</v>
      </c>
      <c r="E33" s="19">
        <v>0</v>
      </c>
      <c r="F33" s="19">
        <v>0</v>
      </c>
      <c r="G33" s="47">
        <f t="shared" si="0"/>
        <v>1980.93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87">
        <f t="shared" si="1"/>
        <v>1980.93</v>
      </c>
      <c r="U33" s="47">
        <v>1980.93</v>
      </c>
      <c r="V33" s="20">
        <f t="shared" si="2"/>
        <v>0</v>
      </c>
      <c r="Z33" s="120">
        <f>U33-Appropriations!R8</f>
        <v>1980.93</v>
      </c>
    </row>
    <row r="34" spans="2:26" x14ac:dyDescent="0.2">
      <c r="B34" s="113"/>
      <c r="C34" s="114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20">
        <f t="shared" si="2"/>
        <v>0</v>
      </c>
    </row>
    <row r="35" spans="2:26" x14ac:dyDescent="0.2">
      <c r="B35" s="129" t="s">
        <v>41</v>
      </c>
      <c r="C35" s="18" t="s">
        <v>58</v>
      </c>
      <c r="D35" s="19">
        <v>4035.38</v>
      </c>
      <c r="E35" s="19">
        <v>0</v>
      </c>
      <c r="F35" s="19">
        <v>0</v>
      </c>
      <c r="G35" s="47">
        <f t="shared" si="0"/>
        <v>4035.38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4035.38</v>
      </c>
      <c r="U35" s="47">
        <v>4035.38</v>
      </c>
      <c r="V35" s="20">
        <f t="shared" si="2"/>
        <v>0</v>
      </c>
      <c r="Z35" s="120">
        <f>U35-0</f>
        <v>4035.38</v>
      </c>
    </row>
    <row r="36" spans="2:26" x14ac:dyDescent="0.2">
      <c r="B36" s="129" t="s">
        <v>42</v>
      </c>
      <c r="C36" s="18" t="s">
        <v>78</v>
      </c>
      <c r="D36" s="19">
        <v>631.82000000000005</v>
      </c>
      <c r="E36" s="19">
        <v>0</v>
      </c>
      <c r="F36" s="19">
        <v>0</v>
      </c>
      <c r="G36" s="47">
        <f t="shared" si="0"/>
        <v>631.82000000000005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87">
        <f t="shared" si="1"/>
        <v>631.82000000000005</v>
      </c>
      <c r="U36" s="47">
        <v>631.82000000000005</v>
      </c>
      <c r="V36" s="20">
        <f t="shared" si="2"/>
        <v>0</v>
      </c>
      <c r="Z36" s="120">
        <f>U36-Appropriations!R11</f>
        <v>439.82000000000005</v>
      </c>
    </row>
    <row r="37" spans="2:26" ht="13.2" x14ac:dyDescent="0.35">
      <c r="B37" s="50" t="s">
        <v>60</v>
      </c>
      <c r="C37" s="18" t="s">
        <v>61</v>
      </c>
      <c r="D37" s="22">
        <v>65096.88</v>
      </c>
      <c r="E37" s="22">
        <v>0</v>
      </c>
      <c r="F37" s="22">
        <v>0</v>
      </c>
      <c r="G37" s="80">
        <f>+D37+E37+F37</f>
        <v>65096.88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119">
        <f t="shared" ref="T37" si="5">+G37+K37+L37+M37+N37+O37+P37+Q37+R37+S37+H37+I37+J37</f>
        <v>65096.88</v>
      </c>
      <c r="U37" s="112">
        <v>65096.88</v>
      </c>
      <c r="V37" s="20">
        <f t="shared" si="2"/>
        <v>0</v>
      </c>
      <c r="Z37" s="120">
        <f>U37-Appropriations!R7</f>
        <v>61096.88</v>
      </c>
    </row>
    <row r="38" spans="2:26" ht="13.2" x14ac:dyDescent="0.35">
      <c r="B38" s="17"/>
      <c r="C38" s="18"/>
      <c r="D38" s="22"/>
      <c r="E38" s="22"/>
      <c r="F38" s="22"/>
      <c r="G38" s="22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22"/>
      <c r="U38" s="22"/>
      <c r="V38" s="20"/>
    </row>
    <row r="39" spans="2:26" x14ac:dyDescent="0.2">
      <c r="B39" s="21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24"/>
    </row>
    <row r="40" spans="2:26" ht="13.2" x14ac:dyDescent="0.35">
      <c r="B40" s="21"/>
      <c r="C40" s="25" t="s">
        <v>63</v>
      </c>
      <c r="D40" s="26">
        <f t="shared" ref="D40:U40" si="6">SUM(D3:D37)</f>
        <v>7923800.9899999993</v>
      </c>
      <c r="E40" s="26">
        <f t="shared" si="6"/>
        <v>4650000</v>
      </c>
      <c r="F40" s="26">
        <f t="shared" si="6"/>
        <v>7642068.4100000011</v>
      </c>
      <c r="G40" s="26">
        <f t="shared" si="6"/>
        <v>20215869.399999999</v>
      </c>
      <c r="H40" s="26">
        <f t="shared" si="6"/>
        <v>16232.21</v>
      </c>
      <c r="I40" s="26">
        <f t="shared" si="6"/>
        <v>0</v>
      </c>
      <c r="J40" s="26">
        <f t="shared" si="6"/>
        <v>0</v>
      </c>
      <c r="K40" s="26">
        <f t="shared" si="6"/>
        <v>0</v>
      </c>
      <c r="L40" s="26">
        <f t="shared" si="6"/>
        <v>0</v>
      </c>
      <c r="M40" s="26">
        <f t="shared" si="6"/>
        <v>0</v>
      </c>
      <c r="N40" s="26">
        <f t="shared" si="6"/>
        <v>0</v>
      </c>
      <c r="O40" s="26">
        <f t="shared" si="6"/>
        <v>0</v>
      </c>
      <c r="P40" s="26">
        <f t="shared" si="6"/>
        <v>0</v>
      </c>
      <c r="Q40" s="26">
        <f t="shared" si="6"/>
        <v>0</v>
      </c>
      <c r="R40" s="26">
        <f t="shared" si="6"/>
        <v>0</v>
      </c>
      <c r="S40" s="26">
        <f t="shared" si="6"/>
        <v>0</v>
      </c>
      <c r="T40" s="26">
        <f t="shared" si="6"/>
        <v>20232101.609999999</v>
      </c>
      <c r="U40" s="81">
        <f t="shared" si="6"/>
        <v>20232101.609999999</v>
      </c>
      <c r="V40" s="59">
        <f>T40-U40</f>
        <v>0</v>
      </c>
    </row>
    <row r="41" spans="2:26" ht="6.9" customHeight="1" x14ac:dyDescent="0.35">
      <c r="B41" s="21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83"/>
      <c r="U41" s="18"/>
      <c r="V41" s="24"/>
    </row>
    <row r="42" spans="2:26" x14ac:dyDescent="0.2"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82"/>
      <c r="V42" s="60"/>
    </row>
    <row r="45" spans="2:26" x14ac:dyDescent="0.2">
      <c r="B45" s="8" t="s">
        <v>69</v>
      </c>
      <c r="C45" s="30" t="s">
        <v>70</v>
      </c>
    </row>
    <row r="46" spans="2:26" ht="14.4" customHeight="1" x14ac:dyDescent="0.2">
      <c r="L46" s="126"/>
      <c r="M46" s="126"/>
    </row>
    <row r="47" spans="2:26" x14ac:dyDescent="0.2">
      <c r="L47" s="126"/>
      <c r="M47" s="126"/>
    </row>
    <row r="49" spans="2:2" x14ac:dyDescent="0.2">
      <c r="B49" s="106"/>
    </row>
  </sheetData>
  <mergeCells count="1">
    <mergeCell ref="L46:M47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1"/>
  <sheetViews>
    <sheetView workbookViewId="0">
      <selection activeCell="W17" sqref="W17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27" t="s">
        <v>114</v>
      </c>
      <c r="C2" s="127"/>
      <c r="D2" s="127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114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23">
        <v>11551915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11551915</v>
      </c>
      <c r="R4" s="67"/>
      <c r="S4" s="3">
        <f>R4-Q4</f>
        <v>-11551915</v>
      </c>
    </row>
    <row r="5" spans="2:20" x14ac:dyDescent="0.25">
      <c r="B5" s="37" t="s">
        <v>38</v>
      </c>
      <c r="C5" s="38" t="s">
        <v>55</v>
      </c>
      <c r="D5" s="124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6" si="0">+D5+H5+I5+J5+K5+L5+M5+N5+O5+P5+E5+F5+G5</f>
        <v>0</v>
      </c>
      <c r="R5" s="40"/>
      <c r="S5" s="3">
        <f t="shared" ref="S5:S26" si="1">R5-Q5</f>
        <v>0</v>
      </c>
    </row>
    <row r="6" spans="2:20" x14ac:dyDescent="0.25">
      <c r="B6" s="88" t="s">
        <v>95</v>
      </c>
      <c r="C6" s="38" t="s">
        <v>96</v>
      </c>
      <c r="D6" s="124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124">
        <v>505190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505190</v>
      </c>
      <c r="R7" s="40"/>
      <c r="S7" s="3">
        <f t="shared" si="1"/>
        <v>-505190</v>
      </c>
    </row>
    <row r="8" spans="2:20" x14ac:dyDescent="0.25">
      <c r="B8" s="37" t="s">
        <v>60</v>
      </c>
      <c r="C8" s="38" t="s">
        <v>61</v>
      </c>
      <c r="D8" s="62">
        <v>4000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4000</v>
      </c>
      <c r="R8" s="76"/>
      <c r="S8" s="3">
        <f t="shared" si="1"/>
        <v>-4000</v>
      </c>
    </row>
    <row r="9" spans="2:20" x14ac:dyDescent="0.25">
      <c r="B9" s="37" t="s">
        <v>40</v>
      </c>
      <c r="C9" s="38" t="s">
        <v>66</v>
      </c>
      <c r="D9" s="62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62">
        <v>27400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27400</v>
      </c>
      <c r="R10" s="40"/>
      <c r="S10" s="3">
        <f t="shared" si="1"/>
        <v>-27400</v>
      </c>
    </row>
    <row r="11" spans="2:20" x14ac:dyDescent="0.25">
      <c r="B11" s="37" t="s">
        <v>27</v>
      </c>
      <c r="C11" s="38" t="s">
        <v>75</v>
      </c>
      <c r="D11" s="62">
        <v>24878.75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24878.75</v>
      </c>
      <c r="R11" s="76"/>
      <c r="S11" s="66">
        <f t="shared" si="1"/>
        <v>-24878.75</v>
      </c>
      <c r="T11" s="65"/>
    </row>
    <row r="12" spans="2:20" x14ac:dyDescent="0.25">
      <c r="B12" s="37" t="s">
        <v>42</v>
      </c>
      <c r="C12" s="38" t="s">
        <v>77</v>
      </c>
      <c r="D12" s="62">
        <v>192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192</v>
      </c>
      <c r="R12" s="40"/>
      <c r="S12" s="66">
        <f t="shared" si="1"/>
        <v>-192</v>
      </c>
    </row>
    <row r="13" spans="2:20" x14ac:dyDescent="0.25">
      <c r="B13" s="37" t="s">
        <v>65</v>
      </c>
      <c r="C13" s="38" t="s">
        <v>59</v>
      </c>
      <c r="D13" s="62">
        <v>52273.61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52273.61</v>
      </c>
      <c r="R13" s="40"/>
      <c r="S13" s="3">
        <f t="shared" si="1"/>
        <v>-52273.61</v>
      </c>
    </row>
    <row r="14" spans="2:20" x14ac:dyDescent="0.25">
      <c r="B14" s="37" t="s">
        <v>29</v>
      </c>
      <c r="C14" s="38" t="s">
        <v>64</v>
      </c>
      <c r="D14" s="62">
        <v>70625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70625</v>
      </c>
      <c r="R14" s="40"/>
      <c r="S14" s="3">
        <f t="shared" si="1"/>
        <v>-70625</v>
      </c>
    </row>
    <row r="15" spans="2:20" x14ac:dyDescent="0.25">
      <c r="B15" s="37" t="s">
        <v>33</v>
      </c>
      <c r="C15" s="64" t="s">
        <v>68</v>
      </c>
      <c r="D15" s="62">
        <v>2479.33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2479.33</v>
      </c>
      <c r="R15" s="40"/>
      <c r="S15" s="3">
        <f t="shared" si="1"/>
        <v>-2479.33</v>
      </c>
    </row>
    <row r="16" spans="2:20" x14ac:dyDescent="0.25">
      <c r="B16" s="37">
        <v>467</v>
      </c>
      <c r="C16" s="64" t="s">
        <v>93</v>
      </c>
      <c r="D16" s="62">
        <v>0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0</v>
      </c>
      <c r="R16" s="40"/>
      <c r="S16" s="3">
        <f>R16-Q16</f>
        <v>0</v>
      </c>
    </row>
    <row r="17" spans="2:20" x14ac:dyDescent="0.25">
      <c r="B17" s="37">
        <v>499</v>
      </c>
      <c r="C17" s="38" t="s">
        <v>105</v>
      </c>
      <c r="D17" s="62">
        <v>6094.58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6094.58</v>
      </c>
      <c r="R17" s="40"/>
      <c r="S17" s="3">
        <f t="shared" si="1"/>
        <v>-6094.58</v>
      </c>
    </row>
    <row r="18" spans="2:20" x14ac:dyDescent="0.25">
      <c r="B18" s="109">
        <v>507</v>
      </c>
      <c r="C18" s="64" t="s">
        <v>97</v>
      </c>
      <c r="D18" s="62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9">
        <v>509</v>
      </c>
      <c r="C19" s="64" t="s">
        <v>106</v>
      </c>
      <c r="D19" s="62">
        <v>342109.94</v>
      </c>
      <c r="E19" s="94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124"/>
      <c r="R19" s="124"/>
      <c r="S19" s="3"/>
      <c r="T19" s="65"/>
    </row>
    <row r="20" spans="2:20" x14ac:dyDescent="0.25">
      <c r="B20" s="109">
        <v>510</v>
      </c>
      <c r="C20" s="64" t="s">
        <v>101</v>
      </c>
      <c r="D20" s="62">
        <v>0</v>
      </c>
      <c r="E20" s="91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76">
        <f>+D20+H20+I20+J20+K20+L20+M20+N20+O20+P20+E20+F20+G20</f>
        <v>0</v>
      </c>
      <c r="R20" s="76"/>
      <c r="S20" s="3">
        <f>R20-Q20</f>
        <v>0</v>
      </c>
      <c r="T20" s="65"/>
    </row>
    <row r="21" spans="2:20" x14ac:dyDescent="0.25">
      <c r="B21" s="109" t="s">
        <v>35</v>
      </c>
      <c r="C21" s="64" t="s">
        <v>52</v>
      </c>
      <c r="D21" s="62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</row>
    <row r="22" spans="2:20" x14ac:dyDescent="0.25">
      <c r="B22" s="109">
        <v>536</v>
      </c>
      <c r="C22" s="64" t="s">
        <v>94</v>
      </c>
      <c r="D22" s="62">
        <v>0</v>
      </c>
      <c r="E22" s="62"/>
      <c r="F22" s="62"/>
      <c r="G22" s="62"/>
      <c r="H22" s="62"/>
      <c r="I22" s="39"/>
      <c r="J22" s="62"/>
      <c r="K22" s="39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9" t="s">
        <v>36</v>
      </c>
      <c r="C23" s="64" t="s">
        <v>53</v>
      </c>
      <c r="D23" s="62">
        <v>389066.22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389066.22</v>
      </c>
      <c r="R23" s="76"/>
      <c r="S23" s="3">
        <f t="shared" si="1"/>
        <v>-389066.22</v>
      </c>
      <c r="T23" s="65"/>
    </row>
    <row r="24" spans="2:20" x14ac:dyDescent="0.25">
      <c r="B24" s="109">
        <v>584</v>
      </c>
      <c r="C24" s="64" t="s">
        <v>103</v>
      </c>
      <c r="D24" s="62">
        <v>6420.08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6420.08</v>
      </c>
      <c r="R24" s="76"/>
      <c r="S24" s="3">
        <f t="shared" si="1"/>
        <v>-6420.08</v>
      </c>
    </row>
    <row r="25" spans="2:20" x14ac:dyDescent="0.25">
      <c r="B25" s="109">
        <v>587</v>
      </c>
      <c r="C25" s="64" t="s">
        <v>104</v>
      </c>
      <c r="D25" s="62">
        <v>0</v>
      </c>
      <c r="E25" s="62"/>
      <c r="F25" s="62"/>
      <c r="G25" s="62"/>
      <c r="H25" s="62"/>
      <c r="I25" s="39"/>
      <c r="J25" s="62"/>
      <c r="K25" s="62"/>
      <c r="L25" s="62"/>
      <c r="M25" s="62"/>
      <c r="N25" s="62"/>
      <c r="O25" s="62"/>
      <c r="P25" s="62"/>
      <c r="Q25" s="40">
        <f t="shared" si="0"/>
        <v>0</v>
      </c>
      <c r="R25" s="76"/>
      <c r="S25" s="3">
        <f t="shared" si="1"/>
        <v>0</v>
      </c>
    </row>
    <row r="26" spans="2:20" x14ac:dyDescent="0.25">
      <c r="B26" s="109" t="s">
        <v>37</v>
      </c>
      <c r="C26" s="38" t="s">
        <v>54</v>
      </c>
      <c r="D26" s="62">
        <v>0</v>
      </c>
      <c r="E26" s="62"/>
      <c r="F26" s="62"/>
      <c r="G26" s="62"/>
      <c r="H26" s="62"/>
      <c r="I26" s="39"/>
      <c r="J26" s="62"/>
      <c r="K26" s="39"/>
      <c r="L26" s="62"/>
      <c r="M26" s="62"/>
      <c r="N26" s="62"/>
      <c r="O26" s="62"/>
      <c r="P26" s="62"/>
      <c r="Q26" s="40">
        <f t="shared" si="0"/>
        <v>0</v>
      </c>
      <c r="R26" s="110"/>
      <c r="S26" s="3">
        <f t="shared" si="1"/>
        <v>0</v>
      </c>
    </row>
    <row r="27" spans="2:20" x14ac:dyDescent="0.25">
      <c r="B27" s="109">
        <v>599</v>
      </c>
      <c r="C27" s="64" t="s">
        <v>79</v>
      </c>
      <c r="D27" s="62">
        <v>0</v>
      </c>
      <c r="E27" s="62"/>
      <c r="F27" s="62"/>
      <c r="G27" s="62"/>
      <c r="H27" s="62"/>
      <c r="I27" s="39"/>
      <c r="J27" s="62"/>
      <c r="K27" s="62"/>
      <c r="L27" s="39"/>
      <c r="M27" s="62"/>
      <c r="N27" s="39"/>
      <c r="O27" s="62"/>
      <c r="P27" s="62"/>
      <c r="Q27" s="40">
        <f>+D27+H27+I27+J27+K27+L27+M27+N27+O27+P27+E27+F27+G27</f>
        <v>0</v>
      </c>
      <c r="R27" s="76"/>
      <c r="S27" s="3">
        <f>R27-Q27</f>
        <v>0</v>
      </c>
      <c r="T27" s="65"/>
    </row>
    <row r="28" spans="2:20" x14ac:dyDescent="0.25">
      <c r="B28" s="41"/>
      <c r="C28" s="42" t="s">
        <v>12</v>
      </c>
      <c r="D28" s="40">
        <f>SUM(D4:D27)</f>
        <v>12982644.51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>
        <f>SUM(Q4:Q27)</f>
        <v>12640534.57</v>
      </c>
      <c r="R28" s="67">
        <f>SUM(R4:R27)</f>
        <v>0</v>
      </c>
      <c r="S28" s="3">
        <f>R28-Q28</f>
        <v>-12640534.57</v>
      </c>
    </row>
    <row r="29" spans="2:20" ht="6" customHeight="1" x14ac:dyDescent="0.25">
      <c r="B29" s="41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40"/>
      <c r="R29" s="69"/>
    </row>
    <row r="30" spans="2:20" x14ac:dyDescent="0.25">
      <c r="B30" s="43"/>
      <c r="C30" s="44"/>
      <c r="D30" s="108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85"/>
    </row>
    <row r="33" spans="2:20" x14ac:dyDescent="0.25">
      <c r="J33" s="66"/>
      <c r="K33" s="66"/>
      <c r="L33" s="66"/>
      <c r="M33" s="66"/>
      <c r="N33" s="66"/>
    </row>
    <row r="34" spans="2:20" s="3" customFormat="1" x14ac:dyDescent="0.25">
      <c r="B34" s="4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93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  <row r="41" spans="2:20" s="3" customFormat="1" x14ac:dyDescent="0.25">
      <c r="B41" s="4"/>
      <c r="C41" s="2"/>
      <c r="J41" s="62"/>
      <c r="K41" s="62"/>
      <c r="L41" s="62"/>
      <c r="M41" s="66"/>
      <c r="N41" s="66"/>
      <c r="S41" s="2"/>
      <c r="T41" s="2"/>
    </row>
  </sheetData>
  <mergeCells count="1">
    <mergeCell ref="B2:D2"/>
  </mergeCells>
  <conditionalFormatting sqref="S4:S28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26"/>
      <c r="N36" s="126"/>
    </row>
    <row r="37" spans="3:22" x14ac:dyDescent="0.2">
      <c r="M37" s="126"/>
      <c r="N37" s="126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26"/>
      <c r="M37" s="126"/>
    </row>
    <row r="38" spans="2:21" x14ac:dyDescent="0.2">
      <c r="L38" s="126"/>
      <c r="M38" s="12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26"/>
      <c r="M37" s="126"/>
    </row>
    <row r="38" spans="2:22" x14ac:dyDescent="0.2">
      <c r="L38" s="126"/>
      <c r="M38" s="126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FY26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'FY26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2025-07-18T03:04:25Z</dcterms:modified>
</cp:coreProperties>
</file>