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5 FY25 GL &amp; Approps\"/>
    </mc:Choice>
  </mc:AlternateContent>
  <xr:revisionPtr revIDLastSave="0" documentId="13_ncr:1_{B2CEF0F4-3E49-4661-9A3E-403758D6F7D8}" xr6:coauthVersionLast="36" xr6:coauthVersionMax="36" xr10:uidLastSave="{00000000-0000-0000-0000-000000000000}"/>
  <bookViews>
    <workbookView xWindow="0" yWindow="0" windowWidth="28800" windowHeight="12036" tabRatio="962" xr2:uid="{00000000-000D-0000-FFFF-FFFF00000000}"/>
  </bookViews>
  <sheets>
    <sheet name="Appropriations" sheetId="1" r:id="rId1"/>
    <sheet name="Certificate of Est Resources" sheetId="2" r:id="rId2"/>
    <sheet name="FY25 Initial Permanent Approps" sheetId="75" r:id="rId3"/>
    <sheet name="FY21 December Est Resources" sheetId="50" state="hidden" r:id="rId4"/>
    <sheet name="FY21 August Est Resources" sheetId="42" state="hidden" r:id="rId5"/>
    <sheet name="FY21 September Est Resources" sheetId="43" state="hidden" r:id="rId6"/>
    <sheet name="FY21 October Approps" sheetId="45" state="hidden" r:id="rId7"/>
    <sheet name="FY21 October Est Resources" sheetId="46" state="hidden" r:id="rId8"/>
    <sheet name="FY21 November Approps" sheetId="47" state="hidden" r:id="rId9"/>
    <sheet name="FY21 November Est Resources" sheetId="48" state="hidden" r:id="rId10"/>
    <sheet name="FY21 December Approps" sheetId="49" state="hidden" r:id="rId11"/>
  </sheets>
  <definedNames>
    <definedName name="_xlnm.Print_Area" localSheetId="0">Appropriations!$A$1:$S$48</definedName>
    <definedName name="_xlnm.Print_Area" localSheetId="1">'Certificate of Est Resources'!$A$1:$V$51</definedName>
    <definedName name="_xlnm.Print_Area" localSheetId="4">'FY21 August Est Resources'!$A$1:$U$43</definedName>
    <definedName name="_xlnm.Print_Area" localSheetId="10">'FY21 December Approps'!$A$1:$Q$40</definedName>
    <definedName name="_xlnm.Print_Area" localSheetId="3">'FY21 December Est Resources'!$A$1:$V$42</definedName>
    <definedName name="_xlnm.Print_Area" localSheetId="8">'FY21 November Approps'!$A$1:$R$40</definedName>
    <definedName name="_xlnm.Print_Area" localSheetId="9">'FY21 November Est Resources'!$A$1:$U$43</definedName>
    <definedName name="_xlnm.Print_Area" localSheetId="6">'FY21 October Approps'!$A$1:$R$40</definedName>
    <definedName name="_xlnm.Print_Area" localSheetId="7">'FY21 October Est Resources'!$A$1:$U$38</definedName>
    <definedName name="_xlnm.Print_Area" localSheetId="5">'FY21 September Est Resources'!$A$1:$U$43</definedName>
    <definedName name="_xlnm.Print_Area" localSheetId="2">'FY25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Q18" i="1" l="1"/>
  <c r="Z36" i="2" l="1"/>
  <c r="Z35" i="2"/>
  <c r="Z34" i="2"/>
  <c r="Z32" i="2"/>
  <c r="Z31" i="2"/>
  <c r="Z28" i="2"/>
  <c r="Z26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3" i="2"/>
  <c r="D27" i="75" l="1"/>
  <c r="G26" i="2" l="1"/>
  <c r="T26" i="2" s="1"/>
  <c r="V26" i="2" s="1"/>
  <c r="G25" i="2"/>
  <c r="G35" i="2"/>
  <c r="T35" i="2" s="1"/>
  <c r="V35" i="2" s="1"/>
  <c r="T25" i="2" l="1"/>
  <c r="V25" i="2" s="1"/>
  <c r="Z25" i="2"/>
  <c r="G36" i="2"/>
  <c r="T36" i="2" s="1"/>
  <c r="V36" i="2" s="1"/>
  <c r="S18" i="1" l="1"/>
  <c r="R27" i="75" l="1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9" i="75"/>
  <c r="S19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7" i="75" l="1"/>
  <c r="S27" i="75" s="1"/>
  <c r="Q24" i="1" l="1"/>
  <c r="S24" i="1" s="1"/>
  <c r="G23" i="2" l="1"/>
  <c r="T23" i="2" s="1"/>
  <c r="F39" i="2" l="1"/>
  <c r="E39" i="2"/>
  <c r="D39" i="2"/>
  <c r="G22" i="2"/>
  <c r="T22" i="2" s="1"/>
  <c r="V22" i="2" s="1"/>
  <c r="G18" i="2"/>
  <c r="D27" i="1" l="1"/>
  <c r="Q23" i="1"/>
  <c r="S23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19" i="1"/>
  <c r="G17" i="2"/>
  <c r="T17" i="2" s="1"/>
  <c r="V17" i="2" s="1"/>
  <c r="Q17" i="1"/>
  <c r="S17" i="1" s="1"/>
  <c r="G29" i="2"/>
  <c r="T29" i="2" s="1"/>
  <c r="Q5" i="1"/>
  <c r="S5" i="1" s="1"/>
  <c r="Q21" i="1"/>
  <c r="S21" i="1" s="1"/>
  <c r="G20" i="2"/>
  <c r="T20" i="2" s="1"/>
  <c r="V20" i="2" s="1"/>
  <c r="G13" i="2"/>
  <c r="T13" i="2" s="1"/>
  <c r="V13" i="2" s="1"/>
  <c r="Q15" i="1"/>
  <c r="S15" i="1" s="1"/>
  <c r="Q26" i="1"/>
  <c r="S26" i="1" s="1"/>
  <c r="Q25" i="1"/>
  <c r="S25" i="1" s="1"/>
  <c r="Q22" i="1"/>
  <c r="S22" i="1" s="1"/>
  <c r="Q20" i="1"/>
  <c r="S20" i="1" s="1"/>
  <c r="Q16" i="1"/>
  <c r="S16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39" i="2"/>
  <c r="I39" i="2"/>
  <c r="J39" i="2"/>
  <c r="G14" i="2"/>
  <c r="T14" i="2" s="1"/>
  <c r="V14" i="2" s="1"/>
  <c r="U39" i="2"/>
  <c r="G15" i="2"/>
  <c r="T15" i="2" s="1"/>
  <c r="V15" i="2" s="1"/>
  <c r="K39" i="2"/>
  <c r="L39" i="2"/>
  <c r="M39" i="2"/>
  <c r="N39" i="2"/>
  <c r="O39" i="2"/>
  <c r="P39" i="2"/>
  <c r="Q39" i="2"/>
  <c r="R39" i="2"/>
  <c r="S39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1" i="2"/>
  <c r="T31" i="2" s="1"/>
  <c r="V31" i="2" s="1"/>
  <c r="G32" i="2"/>
  <c r="T32" i="2" s="1"/>
  <c r="V32" i="2" s="1"/>
  <c r="G34" i="2"/>
  <c r="T34" i="2" s="1"/>
  <c r="V34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39" i="2"/>
  <c r="T10" i="2"/>
  <c r="V10" i="2" s="1"/>
  <c r="S19" i="1"/>
  <c r="Q27" i="1"/>
  <c r="S27" i="1" s="1"/>
  <c r="T3" i="2"/>
  <c r="V3" i="2" s="1"/>
  <c r="T39" i="2" l="1"/>
  <c r="V39" i="2" s="1"/>
</calcChain>
</file>

<file path=xl/sharedStrings.xml><?xml version="1.0" encoding="utf-8"?>
<sst xmlns="http://schemas.openxmlformats.org/spreadsheetml/2006/main" count="714" uniqueCount="119">
  <si>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</si>
  <si>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</si>
  <si>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</si>
  <si>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</si>
  <si>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</si>
  <si>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</si>
  <si>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</si>
  <si>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</si>
  <si>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</si>
  <si>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</si>
  <si>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</si>
  <si>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</si>
  <si>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</si>
  <si>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</si>
  <si>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</si>
  <si>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</si>
  <si>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</si>
  <si>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</si>
  <si>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</si>
  <si>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</si>
  <si>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</si>
  <si>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</si>
  <si>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</si>
  <si>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</si>
  <si>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</si>
  <si>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</si>
  <si>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</si>
  <si>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</si>
  <si>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</si>
  <si>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</si>
  <si>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</si>
  <si>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</si>
  <si>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</si>
  <si>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</si>
  <si>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</si>
  <si>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</si>
  <si>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</si>
  <si>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</si>
  <si>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</si>
  <si>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</si>
  <si>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</si>
  <si>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</si>
  <si>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</si>
  <si>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</si>
  <si>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</si>
  <si>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</si>
  <si>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</si>
  <si>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</si>
  <si>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</si>
  <si>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</si>
  <si>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</si>
  <si>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</si>
  <si>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</si>
  <si>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</si>
  <si>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</si>
  <si>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</si>
  <si>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</si>
  <si>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</si>
  <si>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</si>
  <si>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</si>
  <si>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</si>
  <si>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</si>
  <si>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</si>
  <si>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</si>
  <si>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</si>
  <si>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</si>
  <si>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</si>
  <si>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</si>
  <si>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</si>
  <si>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</si>
  <si>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</si>
  <si>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</si>
  <si>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</si>
  <si>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</si>
  <si>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</si>
  <si>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</si>
  <si>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</si>
  <si>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</si>
  <si>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</si>
  <si>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</si>
  <si>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</si>
  <si>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</si>
  <si>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</si>
  <si>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</si>
  <si>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</si>
  <si>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</si>
  <si>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</si>
  <si>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</si>
  <si>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</si>
  <si>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</si>
  <si>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</si>
  <si>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</si>
  <si>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</si>
  <si>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</si>
  <si>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</si>
  <si>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</si>
  <si>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</si>
  <si>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</si>
  <si>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</si>
  <si>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</si>
  <si>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</si>
  <si>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</si>
  <si>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</si>
  <si>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</si>
  <si>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</si>
  <si>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</si>
  <si>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21st Century Community Learning Centers</t>
  </si>
  <si>
    <t>21st Century Community Learning</t>
  </si>
  <si>
    <t>Reason for Adjustment</t>
  </si>
  <si>
    <t>FY24 Permanent Appropriations (Fund Level)</t>
  </si>
  <si>
    <t>look at 599</t>
  </si>
  <si>
    <t>look at 509</t>
  </si>
  <si>
    <t>look at 572</t>
  </si>
  <si>
    <t xml:space="preserve">added science of reading stipend, hqim, extra for curriuculum in hs, and carry over </t>
  </si>
  <si>
    <t>carry over</t>
  </si>
  <si>
    <t>new grants</t>
  </si>
  <si>
    <t>pending 923Y to be on certification report</t>
  </si>
  <si>
    <t>FY25 Permanent Appropriations (Fund Level)</t>
  </si>
  <si>
    <t>Unencumbered Balance 
July 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</si>
</sst>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5" fillId="0" borderId="0" xfId="0" applyNumberFormat="1" applyFont="1"/>
    <xf numFmtId="43" fontId="5" fillId="0" borderId="0" xfId="0" applyNumberFormat="1" applyFont="1" applyFill="1"/>
    <xf numFmtId="0" fontId="5" fillId="0" borderId="5" xfId="0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49" fontId="3" fillId="0" borderId="7" xfId="0" quotePrefix="1" applyNumberFormat="1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59999389629810485"/>
    <pageSetUpPr fitToPage="1"/>
  </sheetPr>
  <dimension ref="B1:T51"/>
  <sheetViews>
    <sheetView tabSelected="1" workbookViewId="0">
      <selection activeCell="J9" sqref="J9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bestFit="1" customWidth="1"/>
    <col min="6" max="6" width="13.33203125" style="3" customWidth="1"/>
    <col min="7" max="10" width="9.88671875" style="3" customWidth="1"/>
    <col min="11" max="12" width="9.109375" style="3" customWidth="1"/>
    <col min="13" max="13" width="9.5546875" style="3" customWidth="1"/>
    <col min="14" max="15" width="9.109375" style="3" customWidth="1"/>
    <col min="16" max="16" width="9.88671875" style="3" customWidth="1"/>
    <col min="17" max="17" width="15.88671875" style="3" customWidth="1"/>
    <col min="18" max="18" width="12" style="3" bestFit="1" customWidth="1"/>
    <col min="19" max="19" width="12" style="2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133">
        <v>9996884.3300000001</v>
      </c>
      <c r="E3" s="75">
        <v>130262.69</v>
      </c>
      <c r="F3" s="75"/>
      <c r="G3" s="75"/>
      <c r="H3" s="75"/>
      <c r="I3" s="75"/>
      <c r="J3" s="75"/>
      <c r="K3" s="75"/>
      <c r="L3" s="75"/>
      <c r="M3" s="75"/>
      <c r="N3" s="35"/>
      <c r="O3" s="35"/>
      <c r="P3" s="75"/>
      <c r="Q3" s="100">
        <f>+D3+H3+I3+J3+K3+L3+M3+N3+O3+P3+E3+F3+G3</f>
        <v>10127147.02</v>
      </c>
      <c r="R3" s="110">
        <v>10127147.02</v>
      </c>
      <c r="S3" s="3">
        <f>R3-Q3</f>
        <v>0</v>
      </c>
      <c r="T3" s="2" t="s">
        <v>113</v>
      </c>
    </row>
    <row r="4" spans="2:20" x14ac:dyDescent="0.25">
      <c r="B4" s="109" t="s">
        <v>38</v>
      </c>
      <c r="C4" s="38" t="s">
        <v>55</v>
      </c>
      <c r="D4" s="134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39"/>
      <c r="P4" s="62"/>
      <c r="Q4" s="76">
        <f t="shared" ref="Q4:Q25" si="0">+D4+H4+I4+J4+K4+L4+M4+N4+O4+P4+E4+F4+G4</f>
        <v>0</v>
      </c>
      <c r="R4" s="134"/>
      <c r="S4" s="3">
        <f t="shared" ref="S4:S25" si="1">R4-Q4</f>
        <v>0</v>
      </c>
    </row>
    <row r="5" spans="2:20" x14ac:dyDescent="0.25">
      <c r="B5" s="137" t="s">
        <v>95</v>
      </c>
      <c r="C5" s="38" t="s">
        <v>96</v>
      </c>
      <c r="D5" s="134">
        <v>0</v>
      </c>
      <c r="E5" s="62"/>
      <c r="F5" s="62"/>
      <c r="G5" s="62"/>
      <c r="H5" s="39"/>
      <c r="I5" s="62"/>
      <c r="J5" s="62"/>
      <c r="K5" s="62"/>
      <c r="L5" s="62"/>
      <c r="M5" s="62"/>
      <c r="N5" s="39"/>
      <c r="O5" s="39"/>
      <c r="P5" s="62"/>
      <c r="Q5" s="76">
        <f>+D5+H5+I5+J5+K5+L5+M5+N5+O5+P5+E5+F5+G5</f>
        <v>0</v>
      </c>
      <c r="R5" s="134"/>
      <c r="S5" s="3">
        <f t="shared" si="1"/>
        <v>0</v>
      </c>
    </row>
    <row r="6" spans="2:20" x14ac:dyDescent="0.25">
      <c r="B6" s="109" t="s">
        <v>39</v>
      </c>
      <c r="C6" s="38" t="s">
        <v>56</v>
      </c>
      <c r="D6" s="134">
        <v>463952</v>
      </c>
      <c r="E6" s="62">
        <v>0</v>
      </c>
      <c r="F6" s="62"/>
      <c r="G6" s="62"/>
      <c r="H6" s="39"/>
      <c r="I6" s="39"/>
      <c r="J6" s="62"/>
      <c r="K6" s="62"/>
      <c r="L6" s="62"/>
      <c r="M6" s="62"/>
      <c r="N6" s="39"/>
      <c r="O6" s="39"/>
      <c r="P6" s="62"/>
      <c r="Q6" s="76">
        <f t="shared" si="0"/>
        <v>463952</v>
      </c>
      <c r="R6" s="134">
        <v>463952</v>
      </c>
      <c r="S6" s="3">
        <f t="shared" si="1"/>
        <v>0</v>
      </c>
    </row>
    <row r="7" spans="2:20" x14ac:dyDescent="0.25">
      <c r="B7" s="109" t="s">
        <v>60</v>
      </c>
      <c r="C7" s="38" t="s">
        <v>61</v>
      </c>
      <c r="D7" s="62">
        <v>4000</v>
      </c>
      <c r="E7" s="62">
        <v>0</v>
      </c>
      <c r="F7" s="62"/>
      <c r="G7" s="62"/>
      <c r="H7" s="39"/>
      <c r="I7" s="39"/>
      <c r="J7" s="62"/>
      <c r="K7" s="62"/>
      <c r="L7" s="62"/>
      <c r="M7" s="62"/>
      <c r="N7" s="39"/>
      <c r="O7" s="39"/>
      <c r="P7" s="62"/>
      <c r="Q7" s="76">
        <f t="shared" si="0"/>
        <v>4000</v>
      </c>
      <c r="R7" s="134">
        <v>4000</v>
      </c>
      <c r="S7" s="3">
        <f t="shared" si="1"/>
        <v>0</v>
      </c>
    </row>
    <row r="8" spans="2:20" x14ac:dyDescent="0.25">
      <c r="B8" s="109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39"/>
      <c r="P8" s="62"/>
      <c r="Q8" s="76">
        <f t="shared" si="0"/>
        <v>0</v>
      </c>
      <c r="R8" s="134"/>
      <c r="S8" s="3">
        <f t="shared" si="1"/>
        <v>0</v>
      </c>
    </row>
    <row r="9" spans="2:20" x14ac:dyDescent="0.25">
      <c r="B9" s="109" t="s">
        <v>26</v>
      </c>
      <c r="C9" s="38" t="s">
        <v>67</v>
      </c>
      <c r="D9" s="62">
        <v>26400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39"/>
      <c r="P9" s="62"/>
      <c r="Q9" s="76">
        <f t="shared" si="0"/>
        <v>26400</v>
      </c>
      <c r="R9" s="134">
        <v>26400</v>
      </c>
      <c r="S9" s="3">
        <f t="shared" si="1"/>
        <v>0</v>
      </c>
    </row>
    <row r="10" spans="2:20" x14ac:dyDescent="0.25">
      <c r="B10" s="109" t="s">
        <v>27</v>
      </c>
      <c r="C10" s="38" t="s">
        <v>75</v>
      </c>
      <c r="D10" s="62">
        <v>15473</v>
      </c>
      <c r="E10" s="62">
        <v>1543.25</v>
      </c>
      <c r="F10" s="62"/>
      <c r="G10" s="62"/>
      <c r="H10" s="39"/>
      <c r="I10" s="39"/>
      <c r="J10" s="62"/>
      <c r="K10" s="62"/>
      <c r="L10" s="62"/>
      <c r="M10" s="62"/>
      <c r="N10" s="39"/>
      <c r="O10" s="39"/>
      <c r="P10" s="62"/>
      <c r="Q10" s="76">
        <f t="shared" si="0"/>
        <v>17016.25</v>
      </c>
      <c r="R10" s="134">
        <v>17016.25</v>
      </c>
      <c r="S10" s="66">
        <f t="shared" si="1"/>
        <v>0</v>
      </c>
      <c r="T10" s="65" t="s">
        <v>114</v>
      </c>
    </row>
    <row r="11" spans="2:20" x14ac:dyDescent="0.25">
      <c r="B11" s="109" t="s">
        <v>42</v>
      </c>
      <c r="C11" s="38" t="s">
        <v>77</v>
      </c>
      <c r="D11" s="62">
        <v>0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39"/>
      <c r="P11" s="62"/>
      <c r="Q11" s="76">
        <f t="shared" si="0"/>
        <v>0</v>
      </c>
      <c r="R11" s="134"/>
      <c r="S11" s="66">
        <f t="shared" si="1"/>
        <v>0</v>
      </c>
    </row>
    <row r="12" spans="2:20" x14ac:dyDescent="0.25">
      <c r="B12" s="109" t="s">
        <v>65</v>
      </c>
      <c r="C12" s="38" t="s">
        <v>59</v>
      </c>
      <c r="D12" s="62">
        <v>42540</v>
      </c>
      <c r="E12" s="62">
        <v>2230.7800000000002</v>
      </c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76">
        <f t="shared" si="0"/>
        <v>44770.78</v>
      </c>
      <c r="R12" s="134">
        <v>44770.78</v>
      </c>
      <c r="S12" s="3">
        <f t="shared" si="1"/>
        <v>0</v>
      </c>
      <c r="T12" s="2" t="s">
        <v>114</v>
      </c>
    </row>
    <row r="13" spans="2:20" x14ac:dyDescent="0.25">
      <c r="B13" s="109" t="s">
        <v>29</v>
      </c>
      <c r="C13" s="38" t="s">
        <v>64</v>
      </c>
      <c r="D13" s="62">
        <v>66975</v>
      </c>
      <c r="E13" s="62">
        <v>1344.65</v>
      </c>
      <c r="F13" s="62"/>
      <c r="G13" s="62"/>
      <c r="H13" s="39"/>
      <c r="I13" s="39"/>
      <c r="J13" s="62"/>
      <c r="K13" s="62"/>
      <c r="L13" s="62"/>
      <c r="M13" s="62"/>
      <c r="N13" s="39"/>
      <c r="O13" s="39"/>
      <c r="P13" s="62"/>
      <c r="Q13" s="76">
        <f t="shared" si="0"/>
        <v>68319.649999999994</v>
      </c>
      <c r="R13" s="134">
        <v>68319.649999999994</v>
      </c>
      <c r="S13" s="3">
        <f t="shared" si="1"/>
        <v>0</v>
      </c>
      <c r="T13" s="2" t="s">
        <v>114</v>
      </c>
    </row>
    <row r="14" spans="2:20" s="65" customFormat="1" x14ac:dyDescent="0.25">
      <c r="B14" s="109" t="s">
        <v>33</v>
      </c>
      <c r="C14" s="64" t="s">
        <v>68</v>
      </c>
      <c r="D14" s="62">
        <v>0</v>
      </c>
      <c r="E14" s="62">
        <v>2510.46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134">
        <f t="shared" si="0"/>
        <v>2510.46</v>
      </c>
      <c r="R14" s="134">
        <v>2510.46</v>
      </c>
      <c r="S14" s="66">
        <f t="shared" si="1"/>
        <v>0</v>
      </c>
    </row>
    <row r="15" spans="2:20" s="65" customFormat="1" x14ac:dyDescent="0.25">
      <c r="B15" s="109">
        <v>467</v>
      </c>
      <c r="C15" s="64" t="s">
        <v>93</v>
      </c>
      <c r="D15" s="62">
        <v>0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134">
        <f>+D15+H15+I15+J15+K15+L15+M15+N15+O15+P15+E15+F15+G15</f>
        <v>0</v>
      </c>
      <c r="R15" s="134"/>
      <c r="S15" s="66">
        <f>R15-Q15</f>
        <v>0</v>
      </c>
    </row>
    <row r="16" spans="2:20" s="65" customFormat="1" x14ac:dyDescent="0.25">
      <c r="B16" s="109">
        <v>499</v>
      </c>
      <c r="C16" s="64" t="s">
        <v>105</v>
      </c>
      <c r="D16" s="62">
        <v>3309.03</v>
      </c>
      <c r="E16" s="62">
        <v>22601.95</v>
      </c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134">
        <f>+D16+H16+I16+J16+K16+L16+M16+N16+O16+P16+E16+F16+G16</f>
        <v>25910.98</v>
      </c>
      <c r="R16" s="134">
        <v>25910.98</v>
      </c>
      <c r="S16" s="66">
        <f t="shared" si="1"/>
        <v>0</v>
      </c>
      <c r="T16" s="65" t="s">
        <v>114</v>
      </c>
    </row>
    <row r="17" spans="2:20" s="65" customFormat="1" x14ac:dyDescent="0.25">
      <c r="B17" s="109">
        <v>507</v>
      </c>
      <c r="C17" s="64" t="s">
        <v>97</v>
      </c>
      <c r="D17" s="62">
        <v>0</v>
      </c>
      <c r="E17" s="94">
        <v>65316.36</v>
      </c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134">
        <f>+D17+H17+I17+J17+K17+L17+M17+N17+O17+P17+E17+F17+G17</f>
        <v>65316.36</v>
      </c>
      <c r="R17" s="134">
        <v>65316.36</v>
      </c>
      <c r="S17" s="66">
        <f>R17-Q17</f>
        <v>0</v>
      </c>
      <c r="T17" s="65" t="s">
        <v>115</v>
      </c>
    </row>
    <row r="18" spans="2:20" s="65" customFormat="1" x14ac:dyDescent="0.25">
      <c r="B18" s="109">
        <v>509</v>
      </c>
      <c r="C18" s="64" t="s">
        <v>106</v>
      </c>
      <c r="D18" s="62">
        <v>0</v>
      </c>
      <c r="E18" s="94">
        <v>449179.11</v>
      </c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134">
        <f>+D18+H18+I18+J18+K18+L18+M18+N18+O18+P18+E18+F18+G18</f>
        <v>449179.11</v>
      </c>
      <c r="R18" s="134">
        <v>449179.11</v>
      </c>
      <c r="S18" s="66">
        <f>R18-Q18</f>
        <v>0</v>
      </c>
      <c r="T18" s="65" t="s">
        <v>115</v>
      </c>
    </row>
    <row r="19" spans="2:20" s="65" customFormat="1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134">
        <f>+D19+H19+I19+J19+K19+L19+M19+N19+O19+P19+E19+F19+G19</f>
        <v>0</v>
      </c>
      <c r="R19" s="134"/>
      <c r="S19" s="66">
        <f>R19-Q19</f>
        <v>0</v>
      </c>
    </row>
    <row r="20" spans="2:20" s="65" customFormat="1" x14ac:dyDescent="0.25">
      <c r="B20" s="109" t="s">
        <v>35</v>
      </c>
      <c r="C20" s="64" t="s">
        <v>52</v>
      </c>
      <c r="D20" s="62">
        <v>0</v>
      </c>
      <c r="E20" s="62">
        <v>160052.81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134">
        <f t="shared" si="0"/>
        <v>160052.81</v>
      </c>
      <c r="R20" s="134">
        <v>160052.81</v>
      </c>
      <c r="S20" s="66">
        <f t="shared" si="1"/>
        <v>0</v>
      </c>
      <c r="T20" s="65" t="s">
        <v>115</v>
      </c>
    </row>
    <row r="21" spans="2:20" s="65" customFormat="1" x14ac:dyDescent="0.25">
      <c r="B21" s="109">
        <v>536</v>
      </c>
      <c r="C21" s="64" t="s">
        <v>94</v>
      </c>
      <c r="D21" s="62">
        <v>0</v>
      </c>
      <c r="E21" s="62">
        <v>4632.76</v>
      </c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134">
        <f t="shared" si="0"/>
        <v>4632.76</v>
      </c>
      <c r="R21" s="134">
        <v>4632.76</v>
      </c>
      <c r="S21" s="66">
        <f t="shared" si="1"/>
        <v>0</v>
      </c>
      <c r="T21" s="65" t="s">
        <v>115</v>
      </c>
    </row>
    <row r="22" spans="2:20" s="65" customFormat="1" x14ac:dyDescent="0.25">
      <c r="B22" s="109" t="s">
        <v>36</v>
      </c>
      <c r="C22" s="64" t="s">
        <v>53</v>
      </c>
      <c r="D22" s="62">
        <v>0</v>
      </c>
      <c r="E22" s="62">
        <v>358088.02</v>
      </c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134">
        <f t="shared" si="0"/>
        <v>358088.02</v>
      </c>
      <c r="R22" s="134">
        <v>358088.02</v>
      </c>
      <c r="S22" s="66">
        <f t="shared" si="1"/>
        <v>0</v>
      </c>
      <c r="T22" s="65" t="s">
        <v>115</v>
      </c>
    </row>
    <row r="23" spans="2:20" s="65" customFormat="1" x14ac:dyDescent="0.25">
      <c r="B23" s="109">
        <v>584</v>
      </c>
      <c r="C23" s="64" t="s">
        <v>103</v>
      </c>
      <c r="D23" s="62">
        <v>0</v>
      </c>
      <c r="E23" s="62">
        <v>39957.129999999997</v>
      </c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134">
        <f t="shared" si="0"/>
        <v>39957.129999999997</v>
      </c>
      <c r="R23" s="134">
        <v>39957.129999999997</v>
      </c>
      <c r="S23" s="66">
        <f t="shared" si="1"/>
        <v>0</v>
      </c>
      <c r="T23" s="65" t="s">
        <v>115</v>
      </c>
    </row>
    <row r="24" spans="2:20" s="65" customFormat="1" x14ac:dyDescent="0.25">
      <c r="B24" s="109">
        <v>587</v>
      </c>
      <c r="C24" s="64" t="s">
        <v>104</v>
      </c>
      <c r="D24" s="62">
        <v>0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134">
        <f t="shared" si="0"/>
        <v>0</v>
      </c>
      <c r="R24" s="134"/>
      <c r="S24" s="66">
        <f t="shared" si="1"/>
        <v>0</v>
      </c>
    </row>
    <row r="25" spans="2:20" s="65" customFormat="1" x14ac:dyDescent="0.25">
      <c r="B25" s="109" t="s">
        <v>37</v>
      </c>
      <c r="C25" s="64" t="s">
        <v>54</v>
      </c>
      <c r="D25" s="62">
        <v>0</v>
      </c>
      <c r="E25" s="62">
        <v>42565.8</v>
      </c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134">
        <f t="shared" si="0"/>
        <v>42565.8</v>
      </c>
      <c r="R25" s="110">
        <v>42565.8</v>
      </c>
      <c r="S25" s="66">
        <f t="shared" si="1"/>
        <v>0</v>
      </c>
      <c r="T25" s="65" t="s">
        <v>115</v>
      </c>
    </row>
    <row r="26" spans="2:20" s="65" customFormat="1" x14ac:dyDescent="0.25">
      <c r="B26" s="109">
        <v>599</v>
      </c>
      <c r="C26" s="64" t="s">
        <v>79</v>
      </c>
      <c r="D26" s="62">
        <v>0</v>
      </c>
      <c r="E26" s="62">
        <v>47592.3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134">
        <f>+D26+H26+I26+J26+K26+L26+M26+N26+O26+P26+E26+F26+G26</f>
        <v>47592.3</v>
      </c>
      <c r="R26" s="134">
        <v>47592.3</v>
      </c>
      <c r="S26" s="66">
        <f>R26-Q26</f>
        <v>0</v>
      </c>
      <c r="T26" s="65" t="s">
        <v>114</v>
      </c>
    </row>
    <row r="27" spans="2:20" x14ac:dyDescent="0.25">
      <c r="B27" s="41"/>
      <c r="C27" s="42" t="s">
        <v>12</v>
      </c>
      <c r="D27" s="39">
        <f>SUM(D3:D26)</f>
        <v>10619533.359999999</v>
      </c>
      <c r="E27" s="39"/>
      <c r="F27" s="62"/>
      <c r="G27" s="39"/>
      <c r="H27" s="39"/>
      <c r="I27" s="39"/>
      <c r="J27" s="62"/>
      <c r="K27" s="62"/>
      <c r="L27" s="62"/>
      <c r="M27" s="62"/>
      <c r="N27" s="39"/>
      <c r="O27" s="39"/>
      <c r="P27" s="39"/>
      <c r="Q27" s="76">
        <f>SUM(Q3:Q26)</f>
        <v>11947411.430000002</v>
      </c>
      <c r="R27" s="110">
        <f>SUM(R3:R26)</f>
        <v>11947411.430000002</v>
      </c>
      <c r="S27" s="3">
        <f>R27-Q27</f>
        <v>0</v>
      </c>
    </row>
    <row r="28" spans="2:20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62"/>
      <c r="L28" s="62"/>
      <c r="M28" s="62"/>
      <c r="N28" s="39"/>
      <c r="O28" s="39"/>
      <c r="P28" s="39"/>
      <c r="Q28" s="40"/>
      <c r="R28" s="69"/>
    </row>
    <row r="29" spans="2:20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14" x14ac:dyDescent="0.25">
      <c r="B33" s="53"/>
      <c r="C33" s="2" t="s">
        <v>73</v>
      </c>
      <c r="D33" s="66"/>
      <c r="J33" s="74"/>
      <c r="K33" s="62"/>
      <c r="L33" s="62"/>
      <c r="M33" s="66"/>
      <c r="N33" s="66"/>
    </row>
    <row r="34" spans="2:14" x14ac:dyDescent="0.25">
      <c r="J34" s="62"/>
      <c r="K34" s="62"/>
      <c r="L34" s="62"/>
      <c r="M34" s="66"/>
      <c r="N34" s="66"/>
    </row>
    <row r="35" spans="2:14" x14ac:dyDescent="0.25">
      <c r="B35" s="73" t="s">
        <v>80</v>
      </c>
      <c r="C35" s="65"/>
      <c r="D35" s="49"/>
      <c r="E35" s="49"/>
      <c r="F35" s="49"/>
      <c r="G35" s="49"/>
      <c r="J35" s="62"/>
      <c r="K35" s="62"/>
      <c r="L35" s="66"/>
      <c r="M35" s="66"/>
      <c r="N35" s="66"/>
    </row>
    <row r="36" spans="2:14" x14ac:dyDescent="0.25">
      <c r="B36" s="71" t="s">
        <v>81</v>
      </c>
      <c r="C36" s="66"/>
      <c r="J36" s="62"/>
      <c r="K36" s="62"/>
      <c r="L36" s="62"/>
      <c r="M36" s="66"/>
      <c r="N36" s="66"/>
    </row>
    <row r="37" spans="2:14" x14ac:dyDescent="0.25">
      <c r="B37" s="72" t="s">
        <v>82</v>
      </c>
      <c r="C37" s="3"/>
      <c r="J37" s="62"/>
      <c r="K37" s="62"/>
      <c r="L37" s="62"/>
      <c r="M37" s="66"/>
      <c r="N37" s="66"/>
    </row>
    <row r="38" spans="2:14" x14ac:dyDescent="0.25">
      <c r="B38" s="48"/>
      <c r="C38" s="3"/>
      <c r="J38" s="62"/>
      <c r="K38" s="62"/>
      <c r="L38" s="62"/>
      <c r="M38" s="66"/>
      <c r="N38" s="66"/>
    </row>
    <row r="39" spans="2:14" x14ac:dyDescent="0.25">
      <c r="J39" s="62"/>
      <c r="K39" s="62"/>
      <c r="L39" s="62"/>
      <c r="M39" s="66"/>
      <c r="N39" s="66"/>
    </row>
    <row r="40" spans="2:14" x14ac:dyDescent="0.25">
      <c r="B40" s="93"/>
      <c r="J40" s="62"/>
      <c r="K40" s="62"/>
      <c r="L40" s="62"/>
      <c r="M40" s="66"/>
      <c r="N40" s="66"/>
    </row>
    <row r="41" spans="2:14" x14ac:dyDescent="0.25"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  <row r="49" spans="3:3" x14ac:dyDescent="0.25">
      <c r="C49" s="2" t="s">
        <v>110</v>
      </c>
    </row>
    <row r="50" spans="3:3" x14ac:dyDescent="0.25">
      <c r="C50" s="2" t="s">
        <v>111</v>
      </c>
    </row>
    <row r="51" spans="3:3" x14ac:dyDescent="0.25">
      <c r="C51" s="2" t="s">
        <v>112</v>
      </c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7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35"/>
      <c r="M37" s="135"/>
    </row>
    <row r="38" spans="2:21" x14ac:dyDescent="0.2">
      <c r="L38" s="135"/>
      <c r="M38" s="135"/>
    </row>
    <row r="40" spans="2:21" x14ac:dyDescent="0.2">
      <c r="B40" s="10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4"/>
      <c r="E1" s="84"/>
      <c r="F1" s="84"/>
      <c r="G1" s="84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59999389629810485"/>
    <pageSetUpPr fitToPage="1"/>
  </sheetPr>
  <dimension ref="A1:Z48"/>
  <sheetViews>
    <sheetView topLeftCell="B1" zoomScale="90" zoomScaleNormal="90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B17" sqref="B17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3320312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customWidth="1"/>
    <col min="11" max="18" width="10.6640625" style="7" customWidth="1"/>
    <col min="19" max="19" width="12.5546875" style="7" customWidth="1"/>
    <col min="20" max="20" width="14.33203125" style="7" customWidth="1"/>
    <col min="21" max="21" width="13.5546875" style="6" bestFit="1" customWidth="1"/>
    <col min="22" max="22" width="14" style="6" customWidth="1"/>
    <col min="23" max="23" width="9.109375" style="6" customWidth="1"/>
    <col min="24" max="25" width="9.109375" style="6"/>
    <col min="26" max="26" width="12.44140625" style="6" bestFit="1" customWidth="1"/>
    <col min="27" max="16384" width="9.109375" style="6"/>
  </cols>
  <sheetData>
    <row r="1" spans="1:26" x14ac:dyDescent="0.2">
      <c r="A1" s="70"/>
      <c r="M1" s="63"/>
    </row>
    <row r="2" spans="1:26" s="5" customFormat="1" ht="45" customHeight="1" thickBot="1" x14ac:dyDescent="0.35">
      <c r="B2" s="9" t="s">
        <v>0</v>
      </c>
      <c r="C2" s="10" t="s">
        <v>1</v>
      </c>
      <c r="D2" s="11" t="s">
        <v>118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108</v>
      </c>
    </row>
    <row r="3" spans="1:26" ht="12" thickTop="1" x14ac:dyDescent="0.2">
      <c r="B3" s="120" t="s">
        <v>25</v>
      </c>
      <c r="C3" s="127" t="s">
        <v>43</v>
      </c>
      <c r="D3" s="46">
        <v>5333101.3899999997</v>
      </c>
      <c r="E3" s="46">
        <v>4350000</v>
      </c>
      <c r="F3" s="46">
        <v>5612600</v>
      </c>
      <c r="G3" s="46">
        <f t="shared" ref="G3:G35" si="0">+D3+E3+F3</f>
        <v>15295701.390000001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23">
        <f>+G3+K3+L3+M3+N3+O3+P3+Q3+R3+S3+H3+I3+J3</f>
        <v>15295701.390000001</v>
      </c>
      <c r="U3" s="113">
        <v>15295701.390000001</v>
      </c>
      <c r="V3" s="58">
        <f>T3-U3</f>
        <v>0</v>
      </c>
      <c r="Z3" s="125">
        <f>U3-Appropriations!R3</f>
        <v>5168554.370000001</v>
      </c>
    </row>
    <row r="4" spans="1:26" x14ac:dyDescent="0.2">
      <c r="B4" s="116"/>
      <c r="C4" s="116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87"/>
      <c r="U4" s="47"/>
      <c r="V4" s="118"/>
    </row>
    <row r="5" spans="1:26" x14ac:dyDescent="0.2">
      <c r="B5" s="50" t="s">
        <v>26</v>
      </c>
      <c r="C5" s="51" t="s">
        <v>44</v>
      </c>
      <c r="D5" s="47">
        <v>27466.53</v>
      </c>
      <c r="E5" s="47">
        <v>0</v>
      </c>
      <c r="F5" s="47">
        <v>17500</v>
      </c>
      <c r="G5" s="47">
        <f t="shared" si="0"/>
        <v>44966.53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7">
        <f t="shared" ref="T5:T35" si="1">+G5+K5+L5+M5+N5+O5+P5+Q5+R5+S5+H5+I5+J5</f>
        <v>44966.53</v>
      </c>
      <c r="U5" s="47">
        <v>44966.53</v>
      </c>
      <c r="V5" s="20">
        <f>T5-U5</f>
        <v>0</v>
      </c>
      <c r="Z5" s="125">
        <f>U5-Appropriations!R9</f>
        <v>18566.53</v>
      </c>
    </row>
    <row r="6" spans="1:26" x14ac:dyDescent="0.2">
      <c r="B6" s="50" t="s">
        <v>27</v>
      </c>
      <c r="C6" s="51" t="s">
        <v>75</v>
      </c>
      <c r="D6" s="47">
        <v>21899.66</v>
      </c>
      <c r="E6" s="47">
        <v>0</v>
      </c>
      <c r="F6" s="47">
        <v>0</v>
      </c>
      <c r="G6" s="47">
        <f t="shared" si="0"/>
        <v>21899.66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87">
        <f t="shared" si="1"/>
        <v>21899.66</v>
      </c>
      <c r="U6" s="47">
        <v>21899.66</v>
      </c>
      <c r="V6" s="20">
        <f>T6-U6</f>
        <v>0</v>
      </c>
      <c r="Z6" s="125">
        <f>U6-Appropriations!R10</f>
        <v>4883.41</v>
      </c>
    </row>
    <row r="7" spans="1:26" x14ac:dyDescent="0.2">
      <c r="B7" s="50" t="s">
        <v>28</v>
      </c>
      <c r="C7" s="51" t="s">
        <v>45</v>
      </c>
      <c r="D7" s="47">
        <v>0.96</v>
      </c>
      <c r="E7" s="47">
        <v>0</v>
      </c>
      <c r="F7" s="47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7">
        <f t="shared" si="1"/>
        <v>0.96</v>
      </c>
      <c r="U7" s="47">
        <v>0.96</v>
      </c>
      <c r="V7" s="20">
        <f>T7-U7</f>
        <v>0</v>
      </c>
      <c r="Z7" s="125">
        <f>U7-0</f>
        <v>0.96</v>
      </c>
    </row>
    <row r="8" spans="1:26" x14ac:dyDescent="0.2">
      <c r="B8" s="50" t="s">
        <v>29</v>
      </c>
      <c r="C8" s="51" t="s">
        <v>46</v>
      </c>
      <c r="D8" s="47">
        <v>53226.68</v>
      </c>
      <c r="E8" s="47">
        <v>0</v>
      </c>
      <c r="F8" s="47">
        <v>43500</v>
      </c>
      <c r="G8" s="47">
        <f t="shared" si="0"/>
        <v>96726.68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87">
        <f t="shared" si="1"/>
        <v>96726.68</v>
      </c>
      <c r="U8" s="47">
        <v>96726.68</v>
      </c>
      <c r="V8" s="20">
        <f t="shared" ref="V8:V35" si="2">T8-U8</f>
        <v>0</v>
      </c>
      <c r="Z8" s="125">
        <f>U8-Appropriations!R13</f>
        <v>28407.03</v>
      </c>
    </row>
    <row r="9" spans="1:26" x14ac:dyDescent="0.2">
      <c r="B9" s="50" t="s">
        <v>30</v>
      </c>
      <c r="C9" s="51" t="s">
        <v>47</v>
      </c>
      <c r="D9" s="47">
        <v>7502.86</v>
      </c>
      <c r="E9" s="47">
        <v>0</v>
      </c>
      <c r="F9" s="47">
        <v>0</v>
      </c>
      <c r="G9" s="47">
        <f t="shared" si="0"/>
        <v>7502.86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87">
        <f t="shared" si="1"/>
        <v>7502.86</v>
      </c>
      <c r="U9" s="47">
        <v>7502.86</v>
      </c>
      <c r="V9" s="20">
        <f t="shared" si="2"/>
        <v>0</v>
      </c>
      <c r="Z9" s="125">
        <f>U9-0</f>
        <v>7502.86</v>
      </c>
    </row>
    <row r="10" spans="1:26" x14ac:dyDescent="0.2">
      <c r="B10" s="50" t="s">
        <v>31</v>
      </c>
      <c r="C10" s="51" t="s">
        <v>48</v>
      </c>
      <c r="D10" s="47">
        <v>0.8</v>
      </c>
      <c r="E10" s="47">
        <v>0</v>
      </c>
      <c r="F10" s="47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7">
        <f t="shared" si="1"/>
        <v>0.8</v>
      </c>
      <c r="U10" s="47">
        <v>0.8</v>
      </c>
      <c r="V10" s="20">
        <f t="shared" si="2"/>
        <v>0</v>
      </c>
      <c r="Z10" s="125">
        <f>U10-0</f>
        <v>0.8</v>
      </c>
    </row>
    <row r="11" spans="1:26" x14ac:dyDescent="0.2">
      <c r="B11" s="50" t="s">
        <v>32</v>
      </c>
      <c r="C11" s="51" t="s">
        <v>49</v>
      </c>
      <c r="D11" s="47">
        <v>709</v>
      </c>
      <c r="E11" s="47">
        <v>0</v>
      </c>
      <c r="F11" s="47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7">
        <f t="shared" si="1"/>
        <v>709</v>
      </c>
      <c r="U11" s="47">
        <v>709</v>
      </c>
      <c r="V11" s="20">
        <f t="shared" si="2"/>
        <v>0</v>
      </c>
      <c r="Z11" s="125">
        <f>U11-0</f>
        <v>709</v>
      </c>
    </row>
    <row r="12" spans="1:26" x14ac:dyDescent="0.2">
      <c r="B12" s="50" t="s">
        <v>33</v>
      </c>
      <c r="C12" s="51" t="s">
        <v>50</v>
      </c>
      <c r="D12" s="47">
        <v>74.7</v>
      </c>
      <c r="E12" s="47">
        <v>0</v>
      </c>
      <c r="F12" s="47">
        <v>2510.46</v>
      </c>
      <c r="G12" s="47">
        <f t="shared" si="0"/>
        <v>2585.16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7">
        <f t="shared" si="1"/>
        <v>2585.16</v>
      </c>
      <c r="U12" s="47">
        <v>2585.16</v>
      </c>
      <c r="V12" s="20">
        <f t="shared" si="2"/>
        <v>0</v>
      </c>
      <c r="Z12" s="125">
        <f>U12-Appropriations!R14</f>
        <v>74.699999999999818</v>
      </c>
    </row>
    <row r="13" spans="1:26" x14ac:dyDescent="0.2">
      <c r="B13" s="50">
        <v>467</v>
      </c>
      <c r="C13" s="51" t="s">
        <v>93</v>
      </c>
      <c r="D13" s="47">
        <v>0</v>
      </c>
      <c r="E13" s="47">
        <v>0</v>
      </c>
      <c r="F13" s="47">
        <v>0</v>
      </c>
      <c r="G13" s="47">
        <f t="shared" si="0"/>
        <v>0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7">
        <f t="shared" si="1"/>
        <v>0</v>
      </c>
      <c r="U13" s="47"/>
      <c r="V13" s="20">
        <f t="shared" si="2"/>
        <v>0</v>
      </c>
      <c r="Z13" s="125">
        <f>U13-Appropriations!R15</f>
        <v>0</v>
      </c>
    </row>
    <row r="14" spans="1:26" x14ac:dyDescent="0.2">
      <c r="B14" s="50">
        <v>499</v>
      </c>
      <c r="C14" s="51" t="s">
        <v>105</v>
      </c>
      <c r="D14" s="47">
        <v>6094.58</v>
      </c>
      <c r="E14" s="47">
        <v>0</v>
      </c>
      <c r="F14" s="47">
        <v>0</v>
      </c>
      <c r="G14" s="47">
        <f t="shared" si="0"/>
        <v>6094.58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6094.58</v>
      </c>
      <c r="U14" s="47">
        <v>6094.58</v>
      </c>
      <c r="V14" s="20">
        <f t="shared" si="2"/>
        <v>0</v>
      </c>
      <c r="W14" s="6" t="s">
        <v>116</v>
      </c>
      <c r="Z14" s="125">
        <f>U14-Appropriations!R16</f>
        <v>-19816.400000000001</v>
      </c>
    </row>
    <row r="15" spans="1:26" x14ac:dyDescent="0.2">
      <c r="B15" s="105">
        <v>599</v>
      </c>
      <c r="C15" s="51" t="s">
        <v>79</v>
      </c>
      <c r="D15" s="47">
        <v>0</v>
      </c>
      <c r="E15" s="47">
        <v>0</v>
      </c>
      <c r="F15" s="47">
        <v>22591.33</v>
      </c>
      <c r="G15" s="47">
        <f t="shared" si="0"/>
        <v>22591.33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87">
        <f t="shared" si="1"/>
        <v>22591.33</v>
      </c>
      <c r="U15" s="47">
        <v>22591.33</v>
      </c>
      <c r="V15" s="20">
        <f t="shared" si="2"/>
        <v>0</v>
      </c>
      <c r="Z15" s="125">
        <f>U15-Appropriations!R26</f>
        <v>-25000.97</v>
      </c>
    </row>
    <row r="16" spans="1:26" x14ac:dyDescent="0.2">
      <c r="B16" s="50" t="s">
        <v>34</v>
      </c>
      <c r="C16" s="51" t="s">
        <v>51</v>
      </c>
      <c r="D16" s="47">
        <v>1400</v>
      </c>
      <c r="E16" s="47">
        <v>0</v>
      </c>
      <c r="F16" s="47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7">
        <f t="shared" si="1"/>
        <v>1400</v>
      </c>
      <c r="U16" s="47">
        <v>1400</v>
      </c>
      <c r="V16" s="20">
        <f t="shared" si="2"/>
        <v>0</v>
      </c>
      <c r="Z16" s="125">
        <f>U16-0</f>
        <v>1400</v>
      </c>
    </row>
    <row r="17" spans="2:26" x14ac:dyDescent="0.2">
      <c r="B17" s="50">
        <v>507</v>
      </c>
      <c r="C17" s="51" t="s">
        <v>98</v>
      </c>
      <c r="D17" s="47">
        <v>-44441.29</v>
      </c>
      <c r="E17" s="47">
        <v>0</v>
      </c>
      <c r="F17" s="47">
        <v>66864.36</v>
      </c>
      <c r="G17" s="47">
        <f t="shared" si="0"/>
        <v>22423.07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87">
        <f t="shared" si="1"/>
        <v>22423.07</v>
      </c>
      <c r="U17" s="47">
        <v>22423.07</v>
      </c>
      <c r="V17" s="20">
        <f t="shared" si="2"/>
        <v>0</v>
      </c>
      <c r="Z17" s="125">
        <f>U17-Appropriations!R17</f>
        <v>-42893.29</v>
      </c>
    </row>
    <row r="18" spans="2:26" x14ac:dyDescent="0.2">
      <c r="B18" s="50">
        <v>510</v>
      </c>
      <c r="C18" s="51" t="s">
        <v>99</v>
      </c>
      <c r="D18" s="47">
        <v>0</v>
      </c>
      <c r="E18" s="47">
        <v>0</v>
      </c>
      <c r="F18" s="47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7">
        <f t="shared" si="1"/>
        <v>0</v>
      </c>
      <c r="U18" s="47"/>
      <c r="V18" s="111">
        <v>0</v>
      </c>
      <c r="Z18" s="6">
        <v>0</v>
      </c>
    </row>
    <row r="19" spans="2:26" s="52" customFormat="1" ht="12.6" customHeight="1" x14ac:dyDescent="0.25">
      <c r="B19" s="50" t="s">
        <v>35</v>
      </c>
      <c r="C19" s="51" t="s">
        <v>52</v>
      </c>
      <c r="D19" s="47">
        <v>502.1</v>
      </c>
      <c r="E19" s="47">
        <v>0</v>
      </c>
      <c r="F19" s="47">
        <v>160052.81</v>
      </c>
      <c r="G19" s="47">
        <f t="shared" si="0"/>
        <v>160554.91</v>
      </c>
      <c r="H19" s="47"/>
      <c r="I19" s="47"/>
      <c r="J19" s="47"/>
      <c r="K19" s="47"/>
      <c r="L19" s="47"/>
      <c r="M19" s="47"/>
      <c r="N19" s="47"/>
      <c r="O19" s="47"/>
      <c r="P19" s="94"/>
      <c r="Q19" s="47"/>
      <c r="R19" s="47"/>
      <c r="S19" s="47"/>
      <c r="T19" s="87">
        <f t="shared" si="1"/>
        <v>160554.91</v>
      </c>
      <c r="U19" s="47">
        <v>160554.91</v>
      </c>
      <c r="V19" s="20">
        <f t="shared" si="2"/>
        <v>0</v>
      </c>
      <c r="Z19" s="126">
        <f>U19-Appropriations!R20</f>
        <v>502.10000000000582</v>
      </c>
    </row>
    <row r="20" spans="2:26" s="52" customFormat="1" x14ac:dyDescent="0.2">
      <c r="B20" s="50">
        <v>536</v>
      </c>
      <c r="C20" s="51" t="s">
        <v>94</v>
      </c>
      <c r="D20" s="47">
        <v>-1385.35</v>
      </c>
      <c r="E20" s="47">
        <v>0</v>
      </c>
      <c r="F20" s="47">
        <v>6018.11</v>
      </c>
      <c r="G20" s="47">
        <f t="shared" si="0"/>
        <v>4632.76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87">
        <f t="shared" si="1"/>
        <v>4632.76</v>
      </c>
      <c r="U20" s="47">
        <v>4632.76</v>
      </c>
      <c r="V20" s="20">
        <f t="shared" si="2"/>
        <v>0</v>
      </c>
      <c r="Z20" s="126">
        <f>U20-Appropriations!R21</f>
        <v>0</v>
      </c>
    </row>
    <row r="21" spans="2:26" s="52" customFormat="1" x14ac:dyDescent="0.2">
      <c r="B21" s="50" t="s">
        <v>36</v>
      </c>
      <c r="C21" s="51" t="s">
        <v>53</v>
      </c>
      <c r="D21" s="47">
        <v>-7083.56</v>
      </c>
      <c r="E21" s="47">
        <v>0</v>
      </c>
      <c r="F21" s="47">
        <v>365574.99</v>
      </c>
      <c r="G21" s="47">
        <f t="shared" si="0"/>
        <v>358491.43</v>
      </c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87">
        <f t="shared" si="1"/>
        <v>358491.43</v>
      </c>
      <c r="U21" s="47">
        <v>358491.43</v>
      </c>
      <c r="V21" s="87">
        <f t="shared" si="2"/>
        <v>0</v>
      </c>
      <c r="Z21" s="126">
        <f>U21-Appropriations!R22</f>
        <v>403.40999999997439</v>
      </c>
    </row>
    <row r="22" spans="2:26" s="52" customFormat="1" x14ac:dyDescent="0.2">
      <c r="B22" s="50">
        <v>584</v>
      </c>
      <c r="C22" s="51" t="s">
        <v>103</v>
      </c>
      <c r="D22" s="47">
        <v>-6809.98</v>
      </c>
      <c r="E22" s="47">
        <v>0</v>
      </c>
      <c r="F22" s="47">
        <v>46767.11</v>
      </c>
      <c r="G22" s="47">
        <f t="shared" si="0"/>
        <v>39957.130000000005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87">
        <f t="shared" si="1"/>
        <v>39957.130000000005</v>
      </c>
      <c r="U22" s="47">
        <v>39957.129999999997</v>
      </c>
      <c r="V22" s="20">
        <f t="shared" si="2"/>
        <v>0</v>
      </c>
      <c r="Z22" s="126">
        <f>U22-Appropriations!R23</f>
        <v>0</v>
      </c>
    </row>
    <row r="23" spans="2:26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7">
        <f t="shared" si="1"/>
        <v>0</v>
      </c>
      <c r="U23" s="47"/>
      <c r="V23" s="112">
        <v>0</v>
      </c>
      <c r="Z23" s="52">
        <v>0</v>
      </c>
    </row>
    <row r="24" spans="2:26" s="52" customFormat="1" x14ac:dyDescent="0.2">
      <c r="B24" s="50" t="s">
        <v>37</v>
      </c>
      <c r="C24" s="51" t="s">
        <v>54</v>
      </c>
      <c r="D24" s="47">
        <v>-6100.65</v>
      </c>
      <c r="E24" s="47">
        <v>0</v>
      </c>
      <c r="F24" s="47">
        <v>48666.47</v>
      </c>
      <c r="G24" s="47">
        <f t="shared" si="0"/>
        <v>42565.82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87">
        <f t="shared" si="1"/>
        <v>42565.82</v>
      </c>
      <c r="U24" s="47">
        <v>42565.82</v>
      </c>
      <c r="V24" s="20">
        <f t="shared" si="2"/>
        <v>0</v>
      </c>
      <c r="Z24" s="126">
        <f>U24-Appropriations!R25</f>
        <v>1.9999999996798579E-2</v>
      </c>
    </row>
    <row r="25" spans="2:26" s="52" customFormat="1" x14ac:dyDescent="0.2">
      <c r="B25" s="121">
        <v>200</v>
      </c>
      <c r="C25" s="51" t="s">
        <v>59</v>
      </c>
      <c r="D25" s="47">
        <v>64377.57</v>
      </c>
      <c r="E25" s="47">
        <v>0</v>
      </c>
      <c r="F25" s="47">
        <v>44850</v>
      </c>
      <c r="G25" s="47">
        <f t="shared" ref="G25" si="3">+D25+E25+F25</f>
        <v>109227.57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87">
        <f t="shared" ref="T25:T26" si="4">+G25+K25+L25+M25+N25+O25+P25+Q25+R25+S25+H25+I25+J25</f>
        <v>109227.57</v>
      </c>
      <c r="U25" s="47">
        <v>109227.57</v>
      </c>
      <c r="V25" s="20">
        <f t="shared" ref="V25:V26" si="5">T25-U25</f>
        <v>0</v>
      </c>
      <c r="Z25" s="126">
        <f>G25-Appropriations!R12</f>
        <v>64456.790000000008</v>
      </c>
    </row>
    <row r="26" spans="2:26" s="52" customFormat="1" x14ac:dyDescent="0.2">
      <c r="B26" s="50">
        <v>509</v>
      </c>
      <c r="C26" s="51" t="s">
        <v>107</v>
      </c>
      <c r="D26" s="47">
        <v>-169323.14</v>
      </c>
      <c r="E26" s="47">
        <v>0</v>
      </c>
      <c r="F26" s="47">
        <v>618502.28</v>
      </c>
      <c r="G26" s="47">
        <f>+D26+E26+F26</f>
        <v>449179.14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>
        <f t="shared" si="4"/>
        <v>449179.14</v>
      </c>
      <c r="U26" s="47">
        <v>449179.14</v>
      </c>
      <c r="V26" s="87">
        <f t="shared" si="5"/>
        <v>0</v>
      </c>
      <c r="Z26" s="126">
        <f>U26-Appropriations!R18</f>
        <v>3.0000000027939677E-2</v>
      </c>
    </row>
    <row r="27" spans="2:26" s="52" customFormat="1" x14ac:dyDescent="0.2">
      <c r="B27" s="115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6" x14ac:dyDescent="0.2">
      <c r="B28" s="50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7">
        <f t="shared" si="1"/>
        <v>622.59</v>
      </c>
      <c r="U28" s="47">
        <v>622.59</v>
      </c>
      <c r="V28" s="20">
        <f t="shared" si="2"/>
        <v>0</v>
      </c>
      <c r="Z28" s="125">
        <f>U28-0</f>
        <v>622.59</v>
      </c>
    </row>
    <row r="29" spans="2:26" x14ac:dyDescent="0.2">
      <c r="B29" s="122" t="s">
        <v>95</v>
      </c>
      <c r="C29" s="18" t="s">
        <v>96</v>
      </c>
      <c r="D29" s="19">
        <v>0</v>
      </c>
      <c r="E29" s="19">
        <v>0</v>
      </c>
      <c r="F29" s="19">
        <v>0</v>
      </c>
      <c r="G29" s="47">
        <f t="shared" si="0"/>
        <v>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87">
        <f t="shared" si="1"/>
        <v>0</v>
      </c>
      <c r="U29" s="47"/>
      <c r="V29" s="20">
        <v>0</v>
      </c>
      <c r="Z29" s="6">
        <v>0</v>
      </c>
    </row>
    <row r="30" spans="2:26" x14ac:dyDescent="0.2">
      <c r="B30" s="119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6" x14ac:dyDescent="0.2">
      <c r="B31" s="50" t="s">
        <v>39</v>
      </c>
      <c r="C31" s="18" t="s">
        <v>56</v>
      </c>
      <c r="D31" s="19">
        <v>239498.1</v>
      </c>
      <c r="E31" s="19">
        <v>0</v>
      </c>
      <c r="F31" s="19">
        <v>353600</v>
      </c>
      <c r="G31" s="47">
        <f t="shared" si="0"/>
        <v>593098.1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87">
        <f t="shared" si="1"/>
        <v>593098.1</v>
      </c>
      <c r="U31" s="47">
        <v>593098.1</v>
      </c>
      <c r="V31" s="20">
        <f t="shared" si="2"/>
        <v>0</v>
      </c>
      <c r="Z31" s="125">
        <f>U31-Appropriations!R6</f>
        <v>129146.09999999998</v>
      </c>
    </row>
    <row r="32" spans="2:26" x14ac:dyDescent="0.2">
      <c r="B32" s="50" t="s">
        <v>40</v>
      </c>
      <c r="C32" s="18" t="s">
        <v>57</v>
      </c>
      <c r="D32" s="19">
        <v>1980.93</v>
      </c>
      <c r="E32" s="19">
        <v>0</v>
      </c>
      <c r="F32" s="19">
        <v>0</v>
      </c>
      <c r="G32" s="47">
        <f t="shared" si="0"/>
        <v>1980.93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7">
        <f t="shared" si="1"/>
        <v>1980.93</v>
      </c>
      <c r="U32" s="47">
        <v>1980.93</v>
      </c>
      <c r="V32" s="20">
        <f t="shared" si="2"/>
        <v>0</v>
      </c>
      <c r="Z32" s="125">
        <f>U32-Appropriations!R8</f>
        <v>1980.93</v>
      </c>
    </row>
    <row r="33" spans="2:26" x14ac:dyDescent="0.2">
      <c r="B33" s="115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</row>
    <row r="34" spans="2:26" x14ac:dyDescent="0.2">
      <c r="B34" s="50" t="s">
        <v>41</v>
      </c>
      <c r="C34" s="18" t="s">
        <v>58</v>
      </c>
      <c r="D34" s="19">
        <v>4035.38</v>
      </c>
      <c r="E34" s="19">
        <v>0</v>
      </c>
      <c r="F34" s="19">
        <v>0</v>
      </c>
      <c r="G34" s="47">
        <f t="shared" si="0"/>
        <v>4035.38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87">
        <f t="shared" si="1"/>
        <v>4035.38</v>
      </c>
      <c r="U34" s="47">
        <v>4035.38</v>
      </c>
      <c r="V34" s="20">
        <f t="shared" si="2"/>
        <v>0</v>
      </c>
      <c r="Z34" s="125">
        <f>U34-0</f>
        <v>4035.38</v>
      </c>
    </row>
    <row r="35" spans="2:26" x14ac:dyDescent="0.2">
      <c r="B35" s="50" t="s">
        <v>42</v>
      </c>
      <c r="C35" s="18" t="s">
        <v>78</v>
      </c>
      <c r="D35" s="19">
        <v>631.82000000000005</v>
      </c>
      <c r="E35" s="19">
        <v>0</v>
      </c>
      <c r="F35" s="19">
        <v>0</v>
      </c>
      <c r="G35" s="47">
        <f t="shared" si="0"/>
        <v>631.82000000000005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87">
        <f t="shared" si="1"/>
        <v>631.82000000000005</v>
      </c>
      <c r="U35" s="47">
        <v>631.82000000000005</v>
      </c>
      <c r="V35" s="20">
        <f t="shared" si="2"/>
        <v>0</v>
      </c>
      <c r="Z35" s="125">
        <f>U35-Appropriations!R11</f>
        <v>631.82000000000005</v>
      </c>
    </row>
    <row r="36" spans="2:26" ht="13.2" x14ac:dyDescent="0.35">
      <c r="B36" s="50" t="s">
        <v>60</v>
      </c>
      <c r="C36" s="18" t="s">
        <v>61</v>
      </c>
      <c r="D36" s="22">
        <v>55658.49</v>
      </c>
      <c r="E36" s="22">
        <v>0</v>
      </c>
      <c r="F36" s="22">
        <v>0</v>
      </c>
      <c r="G36" s="80">
        <f>+D36+E36+F36</f>
        <v>55658.49</v>
      </c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124">
        <f t="shared" ref="T36" si="6">+G36+K36+L36+M36+N36+O36+P36+Q36+R36+S36+H36+I36+J36</f>
        <v>55658.49</v>
      </c>
      <c r="U36" s="114">
        <v>55658.49</v>
      </c>
      <c r="V36" s="20">
        <f t="shared" ref="V36" si="7">T36-U36</f>
        <v>0</v>
      </c>
      <c r="Z36" s="125">
        <f>U36-Appropriations!R7</f>
        <v>51658.49</v>
      </c>
    </row>
    <row r="37" spans="2:26" ht="13.2" x14ac:dyDescent="0.35">
      <c r="B37" s="17"/>
      <c r="C37" s="18"/>
      <c r="D37" s="22"/>
      <c r="E37" s="22"/>
      <c r="F37" s="22"/>
      <c r="G37" s="22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22"/>
      <c r="U37" s="22"/>
      <c r="V37" s="20"/>
    </row>
    <row r="38" spans="2:26" x14ac:dyDescent="0.2"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24"/>
    </row>
    <row r="39" spans="2:26" ht="13.2" x14ac:dyDescent="0.35">
      <c r="B39" s="21"/>
      <c r="C39" s="25" t="s">
        <v>63</v>
      </c>
      <c r="D39" s="26">
        <f t="shared" ref="D39:U39" si="8">SUM(D3:D36)</f>
        <v>5583640.1699999999</v>
      </c>
      <c r="E39" s="26">
        <f t="shared" si="8"/>
        <v>4350000</v>
      </c>
      <c r="F39" s="26">
        <f t="shared" si="8"/>
        <v>7409597.9200000009</v>
      </c>
      <c r="G39" s="26">
        <f t="shared" si="8"/>
        <v>17343238.09</v>
      </c>
      <c r="H39" s="26">
        <f t="shared" si="8"/>
        <v>0</v>
      </c>
      <c r="I39" s="26">
        <f t="shared" si="8"/>
        <v>0</v>
      </c>
      <c r="J39" s="26">
        <f t="shared" si="8"/>
        <v>0</v>
      </c>
      <c r="K39" s="26">
        <f t="shared" si="8"/>
        <v>0</v>
      </c>
      <c r="L39" s="26">
        <f t="shared" si="8"/>
        <v>0</v>
      </c>
      <c r="M39" s="26">
        <f t="shared" si="8"/>
        <v>0</v>
      </c>
      <c r="N39" s="26">
        <f t="shared" si="8"/>
        <v>0</v>
      </c>
      <c r="O39" s="26">
        <f t="shared" si="8"/>
        <v>0</v>
      </c>
      <c r="P39" s="26">
        <f t="shared" si="8"/>
        <v>0</v>
      </c>
      <c r="Q39" s="26">
        <f t="shared" si="8"/>
        <v>0</v>
      </c>
      <c r="R39" s="26">
        <f t="shared" si="8"/>
        <v>0</v>
      </c>
      <c r="S39" s="26">
        <f t="shared" si="8"/>
        <v>0</v>
      </c>
      <c r="T39" s="26">
        <f t="shared" si="8"/>
        <v>17343238.09</v>
      </c>
      <c r="U39" s="81">
        <f t="shared" si="8"/>
        <v>17343238.09</v>
      </c>
      <c r="V39" s="59">
        <f>T39-U39</f>
        <v>0</v>
      </c>
    </row>
    <row r="40" spans="2:26" ht="6.9" customHeight="1" x14ac:dyDescent="0.35">
      <c r="B40" s="21"/>
      <c r="C40" s="25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83"/>
      <c r="U40" s="18"/>
      <c r="V40" s="24"/>
    </row>
    <row r="41" spans="2:26" x14ac:dyDescent="0.2">
      <c r="B41" s="27"/>
      <c r="C41" s="28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82"/>
      <c r="V41" s="60"/>
    </row>
    <row r="44" spans="2:26" x14ac:dyDescent="0.2">
      <c r="B44" s="8" t="s">
        <v>69</v>
      </c>
      <c r="C44" s="30" t="s">
        <v>70</v>
      </c>
    </row>
    <row r="45" spans="2:26" ht="14.4" customHeight="1" x14ac:dyDescent="0.2">
      <c r="L45" s="135"/>
      <c r="M45" s="135"/>
    </row>
    <row r="46" spans="2:26" x14ac:dyDescent="0.2">
      <c r="L46" s="135"/>
      <c r="M46" s="135"/>
    </row>
    <row r="48" spans="2:26" x14ac:dyDescent="0.2">
      <c r="B48" s="106"/>
    </row>
  </sheetData>
  <mergeCells count="1">
    <mergeCell ref="L45:M46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0"/>
  <sheetViews>
    <sheetView workbookViewId="0">
      <selection activeCell="B2" sqref="B2:D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16384" width="9.109375" style="2"/>
  </cols>
  <sheetData>
    <row r="2" spans="2:20" x14ac:dyDescent="0.25">
      <c r="B2" s="136" t="s">
        <v>117</v>
      </c>
      <c r="C2" s="136"/>
      <c r="D2" s="136"/>
      <c r="E2" s="84"/>
      <c r="F2" s="84"/>
      <c r="G2" s="84"/>
    </row>
    <row r="3" spans="2:20" s="1" customFormat="1" ht="36.6" thickBot="1" x14ac:dyDescent="0.35">
      <c r="B3" s="31" t="s">
        <v>0</v>
      </c>
      <c r="C3" s="32" t="s">
        <v>1</v>
      </c>
      <c r="D3" s="34" t="s">
        <v>109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6" thickTop="1" x14ac:dyDescent="0.25">
      <c r="B4" s="98" t="s">
        <v>25</v>
      </c>
      <c r="C4" s="99" t="s">
        <v>43</v>
      </c>
      <c r="D4" s="128">
        <v>9996884.3300000001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9996884.3300000001</v>
      </c>
      <c r="R4" s="67"/>
      <c r="S4" s="3">
        <f>R4-Q4</f>
        <v>-9996884.3300000001</v>
      </c>
    </row>
    <row r="5" spans="2:20" x14ac:dyDescent="0.25">
      <c r="B5" s="37" t="s">
        <v>38</v>
      </c>
      <c r="C5" s="38" t="s">
        <v>55</v>
      </c>
      <c r="D5" s="76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5" si="0">+D5+H5+I5+J5+K5+L5+M5+N5+O5+P5+E5+F5+G5</f>
        <v>0</v>
      </c>
      <c r="R5" s="40"/>
      <c r="S5" s="3">
        <f t="shared" ref="S5:S25" si="1">R5-Q5</f>
        <v>0</v>
      </c>
    </row>
    <row r="6" spans="2:20" x14ac:dyDescent="0.25">
      <c r="B6" s="88" t="s">
        <v>95</v>
      </c>
      <c r="C6" s="38" t="s">
        <v>96</v>
      </c>
      <c r="D6" s="76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5">
      <c r="B7" s="37" t="s">
        <v>39</v>
      </c>
      <c r="C7" s="38" t="s">
        <v>56</v>
      </c>
      <c r="D7" s="129">
        <v>463952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463952</v>
      </c>
      <c r="R7" s="40"/>
      <c r="S7" s="3">
        <f t="shared" si="1"/>
        <v>-463952</v>
      </c>
    </row>
    <row r="8" spans="2:20" x14ac:dyDescent="0.25">
      <c r="B8" s="37" t="s">
        <v>60</v>
      </c>
      <c r="C8" s="38" t="s">
        <v>61</v>
      </c>
      <c r="D8" s="130">
        <v>4000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4000</v>
      </c>
      <c r="R8" s="76"/>
      <c r="S8" s="3">
        <f t="shared" si="1"/>
        <v>-4000</v>
      </c>
    </row>
    <row r="9" spans="2:20" x14ac:dyDescent="0.25">
      <c r="B9" s="37" t="s">
        <v>40</v>
      </c>
      <c r="C9" s="38" t="s">
        <v>66</v>
      </c>
      <c r="D9" s="76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5">
      <c r="B10" s="37" t="s">
        <v>26</v>
      </c>
      <c r="C10" s="38" t="s">
        <v>67</v>
      </c>
      <c r="D10" s="131">
        <v>26400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26400</v>
      </c>
      <c r="R10" s="40"/>
      <c r="S10" s="3">
        <f t="shared" si="1"/>
        <v>-26400</v>
      </c>
    </row>
    <row r="11" spans="2:20" x14ac:dyDescent="0.25">
      <c r="B11" s="37" t="s">
        <v>27</v>
      </c>
      <c r="C11" s="38" t="s">
        <v>75</v>
      </c>
      <c r="D11" s="132">
        <v>15473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15473</v>
      </c>
      <c r="R11" s="76"/>
      <c r="S11" s="66">
        <f t="shared" si="1"/>
        <v>-15473</v>
      </c>
      <c r="T11" s="65"/>
    </row>
    <row r="12" spans="2:20" x14ac:dyDescent="0.25">
      <c r="B12" s="37" t="s">
        <v>42</v>
      </c>
      <c r="C12" s="38" t="s">
        <v>77</v>
      </c>
      <c r="D12" s="76">
        <v>0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0</v>
      </c>
      <c r="R12" s="40"/>
      <c r="S12" s="66">
        <f t="shared" si="1"/>
        <v>0</v>
      </c>
    </row>
    <row r="13" spans="2:20" x14ac:dyDescent="0.25">
      <c r="B13" s="37" t="s">
        <v>65</v>
      </c>
      <c r="C13" s="38" t="s">
        <v>59</v>
      </c>
      <c r="D13" s="134">
        <v>42540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42540</v>
      </c>
      <c r="R13" s="40"/>
      <c r="S13" s="3">
        <f t="shared" si="1"/>
        <v>-42540</v>
      </c>
    </row>
    <row r="14" spans="2:20" x14ac:dyDescent="0.25">
      <c r="B14" s="37" t="s">
        <v>29</v>
      </c>
      <c r="C14" s="38" t="s">
        <v>64</v>
      </c>
      <c r="D14" s="134">
        <v>66975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66975</v>
      </c>
      <c r="R14" s="40"/>
      <c r="S14" s="3">
        <f t="shared" si="1"/>
        <v>-66975</v>
      </c>
    </row>
    <row r="15" spans="2:20" x14ac:dyDescent="0.25">
      <c r="B15" s="37" t="s">
        <v>33</v>
      </c>
      <c r="C15" s="64" t="s">
        <v>68</v>
      </c>
      <c r="D15" s="76">
        <v>0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0</v>
      </c>
      <c r="R15" s="40"/>
      <c r="S15" s="3">
        <f t="shared" si="1"/>
        <v>0</v>
      </c>
    </row>
    <row r="16" spans="2:20" x14ac:dyDescent="0.25">
      <c r="B16" s="37">
        <v>467</v>
      </c>
      <c r="C16" s="64" t="s">
        <v>93</v>
      </c>
      <c r="D16" s="76">
        <v>0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0</v>
      </c>
      <c r="R16" s="40"/>
      <c r="S16" s="3">
        <f>R16-Q16</f>
        <v>0</v>
      </c>
    </row>
    <row r="17" spans="2:20" x14ac:dyDescent="0.25">
      <c r="B17" s="37">
        <v>499</v>
      </c>
      <c r="C17" s="38" t="s">
        <v>105</v>
      </c>
      <c r="D17" s="76">
        <v>3309.03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3309.03</v>
      </c>
      <c r="R17" s="40"/>
      <c r="S17" s="3">
        <f t="shared" si="1"/>
        <v>-3309.03</v>
      </c>
    </row>
    <row r="18" spans="2:20" x14ac:dyDescent="0.25">
      <c r="B18" s="109">
        <v>507</v>
      </c>
      <c r="C18" s="64" t="s">
        <v>97</v>
      </c>
      <c r="D18" s="76">
        <v>0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/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76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/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76">
        <v>0</v>
      </c>
      <c r="E20" s="62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0</v>
      </c>
      <c r="R20" s="76"/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76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76">
        <v>0</v>
      </c>
      <c r="E22" s="62"/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0</v>
      </c>
      <c r="R22" s="76"/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76">
        <v>0</v>
      </c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/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76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/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76">
        <v>0</v>
      </c>
      <c r="E25" s="62"/>
      <c r="F25" s="62"/>
      <c r="G25" s="62"/>
      <c r="H25" s="62"/>
      <c r="I25" s="39"/>
      <c r="J25" s="62"/>
      <c r="K25" s="39"/>
      <c r="L25" s="62"/>
      <c r="M25" s="62"/>
      <c r="N25" s="62"/>
      <c r="O25" s="62"/>
      <c r="P25" s="62"/>
      <c r="Q25" s="40">
        <f t="shared" si="0"/>
        <v>0</v>
      </c>
      <c r="R25" s="110"/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76">
        <v>0</v>
      </c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0</v>
      </c>
      <c r="R26" s="76"/>
      <c r="S26" s="3">
        <f>R26-Q26</f>
        <v>0</v>
      </c>
      <c r="T26" s="65"/>
    </row>
    <row r="27" spans="2:20" x14ac:dyDescent="0.25">
      <c r="B27" s="41"/>
      <c r="C27" s="42" t="s">
        <v>12</v>
      </c>
      <c r="D27" s="40">
        <f>SUM(D4:D26)</f>
        <v>10619533.359999999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SUM(Q4:Q26)</f>
        <v>10619533.359999999</v>
      </c>
      <c r="R27" s="67">
        <f>SUM(R4:R26)</f>
        <v>0</v>
      </c>
      <c r="S27" s="3">
        <f>R27-Q27</f>
        <v>-10619533.359999999</v>
      </c>
    </row>
    <row r="28" spans="2:20" ht="6" customHeight="1" x14ac:dyDescent="0.25">
      <c r="B28" s="41"/>
      <c r="C28" s="38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108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5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35"/>
      <c r="N36" s="135"/>
    </row>
    <row r="37" spans="3:22" x14ac:dyDescent="0.2">
      <c r="M37" s="135"/>
      <c r="N37" s="135"/>
    </row>
    <row r="39" spans="3:22" x14ac:dyDescent="0.2">
      <c r="C39" s="106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35"/>
      <c r="M37" s="135"/>
    </row>
    <row r="38" spans="2:21" x14ac:dyDescent="0.2">
      <c r="L38" s="135"/>
      <c r="M38" s="135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" customHeight="1" x14ac:dyDescent="0.2">
      <c r="L37" s="135"/>
      <c r="M37" s="135"/>
    </row>
    <row r="38" spans="2:22" x14ac:dyDescent="0.2">
      <c r="L38" s="135"/>
      <c r="M38" s="135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4" t="s">
        <v>71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101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Appropriations</vt:lpstr>
      <vt:lpstr>Certificate of Est Resources</vt:lpstr>
      <vt:lpstr>FY25 Initial Permanent Approps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'Certificate of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'FY25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2024-07-15T19:20:27Z</dcterms:modified>
</cp:coreProperties>
</file>