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4 FY24 GL &amp; Approps\"/>
    </mc:Choice>
  </mc:AlternateContent>
  <xr:revisionPtr revIDLastSave="0" documentId="8_{8EDBCF63-71E3-4A42-A718-016B6B19C00A}" xr6:coauthVersionLast="36" xr6:coauthVersionMax="36" xr10:uidLastSave="{00000000-0000-0000-0000-000000000000}"/>
  <bookViews>
    <workbookView xWindow="0" yWindow="0" windowWidth="28800" windowHeight="12030" tabRatio="962" activeTab="1" xr2:uid="{00000000-000D-0000-FFFF-FFFF00000000}"/>
  </bookViews>
  <sheets>
    <sheet name="Appropriations" sheetId="1" r:id="rId1"/>
    <sheet name="Certificate of Est Resources" sheetId="2" r:id="rId2"/>
    <sheet name="FY24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Resources'!$A$1:$V$51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'FY24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Z36" i="2" l="1"/>
  <c r="Z35" i="2"/>
  <c r="Z34" i="2"/>
  <c r="Z32" i="2"/>
  <c r="Z31" i="2"/>
  <c r="Z28" i="2"/>
  <c r="Z26" i="2"/>
  <c r="Z25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D27" i="75" l="1"/>
  <c r="G26" i="2" l="1"/>
  <c r="T26" i="2" s="1"/>
  <c r="V26" i="2" s="1"/>
  <c r="G25" i="2"/>
  <c r="T25" i="2" s="1"/>
  <c r="V25" i="2" s="1"/>
  <c r="G35" i="2"/>
  <c r="T35" i="2" s="1"/>
  <c r="V35" i="2" s="1"/>
  <c r="G36" i="2" l="1"/>
  <c r="T36" i="2" s="1"/>
  <c r="V36" i="2" s="1"/>
  <c r="S18" i="1" l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3" i="2" l="1"/>
  <c r="T23" i="2" s="1"/>
  <c r="F39" i="2" l="1"/>
  <c r="E39" i="2"/>
  <c r="D39" i="2"/>
  <c r="G22" i="2"/>
  <c r="T22" i="2" s="1"/>
  <c r="V22" i="2" s="1"/>
  <c r="G18" i="2"/>
  <c r="R27" i="1" l="1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V17" i="2" s="1"/>
  <c r="Q17" i="1"/>
  <c r="S17" i="1" s="1"/>
  <c r="G29" i="2"/>
  <c r="T29" i="2" s="1"/>
  <c r="Q5" i="1"/>
  <c r="S5" i="1" s="1"/>
  <c r="Q21" i="1"/>
  <c r="S21" i="1" s="1"/>
  <c r="G20" i="2"/>
  <c r="T20" i="2" s="1"/>
  <c r="V20" i="2" s="1"/>
  <c r="G13" i="2"/>
  <c r="T13" i="2" s="1"/>
  <c r="V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19" i="1"/>
  <c r="Q27" i="1"/>
  <c r="S27" i="1" s="1"/>
  <c r="T3" i="2"/>
  <c r="V3" i="2" s="1"/>
  <c r="T39" i="2" l="1"/>
  <c r="V39" i="2" s="1"/>
</calcChain>
</file>

<file path=xl/sharedStrings.xml><?xml version="1.0" encoding="utf-8"?>
<sst xmlns="http://schemas.openxmlformats.org/spreadsheetml/2006/main" count="700" uniqueCount="114">
  <si>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</si>
  <si>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</si>
  <si>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</si>
  <si>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</si>
  <si>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</si>
  <si>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</si>
  <si>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</si>
  <si>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</si>
  <si>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</si>
  <si>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</si>
  <si>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</si>
  <si>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</si>
  <si>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</si>
  <si>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</si>
  <si>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</si>
  <si>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</si>
  <si>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</si>
  <si>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</si>
  <si>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</si>
  <si>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</si>
  <si>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</si>
  <si>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</si>
  <si>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</si>
  <si>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</si>
  <si>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</si>
  <si>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</si>
  <si>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</si>
  <si>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</si>
  <si>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</si>
  <si>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</si>
  <si>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</si>
  <si>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</si>
  <si>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</si>
  <si>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</si>
  <si>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</si>
  <si>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</si>
  <si>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</si>
  <si>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</si>
  <si>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</si>
  <si>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</si>
  <si>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</si>
  <si>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</si>
  <si>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</si>
  <si>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</si>
  <si>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</si>
  <si>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</si>
  <si>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</si>
  <si>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</si>
  <si>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</si>
  <si>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</si>
  <si>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</si>
  <si>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</si>
  <si>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</si>
  <si>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</si>
  <si>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</si>
  <si>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</si>
  <si>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</si>
  <si>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</si>
  <si>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</si>
  <si>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</si>
  <si>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</si>
  <si>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</si>
  <si>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</si>
  <si>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</si>
  <si>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</si>
  <si>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</si>
  <si>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</si>
  <si>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</si>
  <si>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</si>
  <si>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</si>
  <si>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</si>
  <si>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</si>
  <si>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</si>
  <si>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</si>
  <si>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</si>
  <si>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</si>
  <si>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</si>
  <si>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</si>
  <si>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</si>
  <si>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</si>
  <si>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</si>
  <si>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</si>
  <si>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</si>
  <si>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</si>
  <si>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</si>
  <si>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</si>
  <si>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</si>
  <si>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</si>
  <si>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</si>
  <si>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</si>
  <si>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</si>
  <si>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</si>
  <si>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</si>
  <si>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</si>
  <si>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</si>
  <si>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</si>
  <si>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</si>
  <si>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</si>
  <si>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</si>
  <si>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</si>
  <si>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</si>
  <si>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</si>
  <si>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</si>
  <si>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</si>
  <si>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</si>
  <si>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</si>
  <si>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Unencumbered Balance 
July 1, 2022</t>
  </si>
  <si>
    <t>21st Century Community Learning Centers</t>
  </si>
  <si>
    <t>21st Century Community Learning</t>
  </si>
  <si>
    <t>Reason for Adjustment</t>
  </si>
  <si>
    <t>FY24 Permanent Appropriations (Fund Level)</t>
  </si>
  <si>
    <t>look at 599</t>
  </si>
  <si>
    <t>look at 509</t>
  </si>
  <si>
    <t>look at 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</si>
</sst>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6" fillId="3" borderId="0" xfId="1" applyFont="1" applyFill="1" applyBorder="1"/>
    <xf numFmtId="43" fontId="5" fillId="0" borderId="0" xfId="0" applyNumberFormat="1" applyFont="1"/>
    <xf numFmtId="43" fontId="5" fillId="0" borderId="0" xfId="0" applyNumberFormat="1" applyFont="1" applyFill="1"/>
    <xf numFmtId="0" fontId="5" fillId="6" borderId="7" xfId="0" quotePrefix="1" applyFont="1" applyFill="1" applyBorder="1" applyAlignment="1">
      <alignment horizontal="center"/>
    </xf>
    <xf numFmtId="0" fontId="5" fillId="6" borderId="0" xfId="0" applyFont="1" applyFill="1" applyBorder="1"/>
    <xf numFmtId="43" fontId="5" fillId="6" borderId="0" xfId="1" applyFont="1" applyFill="1" applyBorder="1"/>
    <xf numFmtId="43" fontId="5" fillId="6" borderId="8" xfId="1" applyFont="1" applyFill="1" applyBorder="1"/>
    <xf numFmtId="0" fontId="5" fillId="6" borderId="0" xfId="0" applyFont="1" applyFill="1"/>
    <xf numFmtId="43" fontId="5" fillId="6" borderId="0" xfId="0" applyNumberFormat="1" applyFont="1" applyFill="1"/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T51"/>
  <sheetViews>
    <sheetView workbookViewId="0">
      <selection activeCell="R1" sqref="R1:R1048576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47.5703125" style="2" customWidth="1"/>
    <col min="4" max="4" width="18.28515625" style="3" customWidth="1"/>
    <col min="5" max="5" width="10.7109375" style="3" hidden="1" customWidth="1"/>
    <col min="6" max="6" width="13.28515625" style="3" hidden="1" customWidth="1"/>
    <col min="7" max="7" width="9.85546875" style="3" hidden="1" customWidth="1"/>
    <col min="8" max="8" width="9.85546875" style="3" customWidth="1"/>
    <col min="9" max="10" width="9.85546875" style="3" hidden="1" customWidth="1"/>
    <col min="11" max="12" width="9.140625" style="3" hidden="1" customWidth="1"/>
    <col min="13" max="13" width="9.5703125" style="3" hidden="1" customWidth="1"/>
    <col min="14" max="15" width="9.140625" style="3" hidden="1" customWidth="1"/>
    <col min="16" max="16" width="9.85546875" style="3" hidden="1" customWidth="1"/>
    <col min="17" max="17" width="15.85546875" style="3" customWidth="1"/>
    <col min="18" max="18" width="12" style="3" hidden="1" customWidth="1"/>
    <col min="19" max="19" width="12" style="2" customWidth="1"/>
    <col min="20" max="16384" width="9.140625" style="2"/>
  </cols>
  <sheetData>
    <row r="1" spans="2:20" x14ac:dyDescent="0.2">
      <c r="D1" s="84"/>
      <c r="E1" s="84"/>
      <c r="F1" s="84"/>
      <c r="G1" s="84"/>
    </row>
    <row r="2" spans="2:20" s="1" customFormat="1" ht="24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75" thickTop="1" x14ac:dyDescent="0.2">
      <c r="B3" s="98" t="s">
        <v>25</v>
      </c>
      <c r="C3" s="99" t="s">
        <v>43</v>
      </c>
      <c r="D3" s="75">
        <v>9240858.3300000001</v>
      </c>
      <c r="E3" s="75"/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9240858.3300000001</v>
      </c>
      <c r="R3" s="110">
        <v>9240858.3300000001</v>
      </c>
      <c r="S3" s="3">
        <f>R3-Q3</f>
        <v>0</v>
      </c>
    </row>
    <row r="4" spans="2:20" x14ac:dyDescent="0.2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76">
        <v>0</v>
      </c>
      <c r="S4" s="3">
        <f t="shared" ref="S4:S25" si="1">R4-Q4</f>
        <v>0</v>
      </c>
    </row>
    <row r="5" spans="2:20" x14ac:dyDescent="0.2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62"/>
      <c r="K5" s="62"/>
      <c r="L5" s="62"/>
      <c r="M5" s="62"/>
      <c r="N5" s="39"/>
      <c r="O5" s="39"/>
      <c r="P5" s="62"/>
      <c r="Q5" s="76">
        <f>+D5+H5+I5+J5+K5+L5+M5+N5+O5+P5+E5+F5+G5</f>
        <v>0</v>
      </c>
      <c r="R5" s="76">
        <v>0</v>
      </c>
      <c r="S5" s="3">
        <f t="shared" si="1"/>
        <v>0</v>
      </c>
    </row>
    <row r="6" spans="2:20" x14ac:dyDescent="0.2">
      <c r="B6" s="37" t="s">
        <v>39</v>
      </c>
      <c r="C6" s="38" t="s">
        <v>56</v>
      </c>
      <c r="D6" s="62">
        <v>423552</v>
      </c>
      <c r="E6" s="62"/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423552</v>
      </c>
      <c r="R6" s="76">
        <v>423552</v>
      </c>
      <c r="S6" s="3">
        <f t="shared" si="1"/>
        <v>0</v>
      </c>
    </row>
    <row r="7" spans="2:20" x14ac:dyDescent="0.2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2500</v>
      </c>
      <c r="R7" s="76">
        <v>2500</v>
      </c>
      <c r="S7" s="3">
        <f t="shared" si="1"/>
        <v>0</v>
      </c>
    </row>
    <row r="8" spans="2:20" x14ac:dyDescent="0.2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76">
        <v>0</v>
      </c>
      <c r="S8" s="3">
        <f t="shared" si="1"/>
        <v>0</v>
      </c>
    </row>
    <row r="9" spans="2:20" x14ac:dyDescent="0.2">
      <c r="B9" s="109" t="s">
        <v>26</v>
      </c>
      <c r="C9" s="38" t="s">
        <v>67</v>
      </c>
      <c r="D9" s="62">
        <v>26100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26100</v>
      </c>
      <c r="R9" s="76">
        <v>26100</v>
      </c>
      <c r="S9" s="3">
        <f t="shared" si="1"/>
        <v>0</v>
      </c>
    </row>
    <row r="10" spans="2:20" x14ac:dyDescent="0.2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62"/>
      <c r="L10" s="62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1900</v>
      </c>
      <c r="R11" s="76">
        <v>1900</v>
      </c>
      <c r="S11" s="66">
        <f t="shared" si="1"/>
        <v>0</v>
      </c>
    </row>
    <row r="12" spans="2:20" x14ac:dyDescent="0.2">
      <c r="B12" s="37" t="s">
        <v>65</v>
      </c>
      <c r="C12" s="38" t="s">
        <v>59</v>
      </c>
      <c r="D12" s="62">
        <v>48500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48500</v>
      </c>
      <c r="R12" s="76">
        <v>48500</v>
      </c>
      <c r="S12" s="3">
        <f t="shared" si="1"/>
        <v>0</v>
      </c>
    </row>
    <row r="13" spans="2:20" x14ac:dyDescent="0.2">
      <c r="B13" s="37" t="s">
        <v>29</v>
      </c>
      <c r="C13" s="38" t="s">
        <v>64</v>
      </c>
      <c r="D13" s="62">
        <v>58320</v>
      </c>
      <c r="E13" s="62"/>
      <c r="F13" s="62"/>
      <c r="G13" s="62"/>
      <c r="H13" s="39"/>
      <c r="I13" s="39"/>
      <c r="J13" s="62"/>
      <c r="K13" s="62"/>
      <c r="L13" s="62"/>
      <c r="M13" s="62"/>
      <c r="N13" s="39"/>
      <c r="O13" s="39"/>
      <c r="P13" s="62"/>
      <c r="Q13" s="76">
        <f t="shared" si="0"/>
        <v>58320</v>
      </c>
      <c r="R13" s="76">
        <v>58320</v>
      </c>
      <c r="S13" s="3">
        <f t="shared" si="1"/>
        <v>0</v>
      </c>
    </row>
    <row r="14" spans="2:20" x14ac:dyDescent="0.2">
      <c r="B14" s="37" t="s">
        <v>33</v>
      </c>
      <c r="C14" s="64" t="s">
        <v>68</v>
      </c>
      <c r="D14" s="62">
        <v>0</v>
      </c>
      <c r="E14" s="62"/>
      <c r="F14" s="62">
        <v>2752.29</v>
      </c>
      <c r="G14" s="62"/>
      <c r="H14" s="39"/>
      <c r="I14" s="39"/>
      <c r="J14" s="62"/>
      <c r="K14" s="62"/>
      <c r="L14" s="62"/>
      <c r="M14" s="62"/>
      <c r="N14" s="39"/>
      <c r="O14" s="39"/>
      <c r="P14" s="62"/>
      <c r="Q14" s="76">
        <f t="shared" si="0"/>
        <v>2752.29</v>
      </c>
      <c r="R14" s="76">
        <v>2752.29</v>
      </c>
      <c r="S14" s="3">
        <f t="shared" si="1"/>
        <v>0</v>
      </c>
    </row>
    <row r="15" spans="2:20" x14ac:dyDescent="0.2">
      <c r="B15" s="37">
        <v>467</v>
      </c>
      <c r="C15" s="64" t="s">
        <v>93</v>
      </c>
      <c r="D15" s="62">
        <v>4937.6400000000003</v>
      </c>
      <c r="E15" s="62"/>
      <c r="F15" s="62"/>
      <c r="G15" s="62"/>
      <c r="H15" s="62"/>
      <c r="I15" s="62"/>
      <c r="J15" s="62"/>
      <c r="K15" s="62"/>
      <c r="L15" s="62"/>
      <c r="M15" s="62"/>
      <c r="N15" s="39"/>
      <c r="O15" s="39"/>
      <c r="P15" s="62"/>
      <c r="Q15" s="76">
        <f>+D15+H15+I15+J15+K15+L15+M15+N15+O15+P15+E15+F15+G15</f>
        <v>4937.6400000000003</v>
      </c>
      <c r="R15" s="76">
        <v>4937.6400000000003</v>
      </c>
      <c r="S15" s="3">
        <f>R15-Q15</f>
        <v>0</v>
      </c>
    </row>
    <row r="16" spans="2:20" x14ac:dyDescent="0.2">
      <c r="B16" s="37">
        <v>499</v>
      </c>
      <c r="C16" s="38" t="s">
        <v>105</v>
      </c>
      <c r="D16" s="62">
        <v>6686.15</v>
      </c>
      <c r="E16" s="62"/>
      <c r="F16" s="62"/>
      <c r="G16" s="62"/>
      <c r="H16" s="92">
        <v>19816.400000000001</v>
      </c>
      <c r="I16" s="62"/>
      <c r="J16" s="62"/>
      <c r="K16" s="62"/>
      <c r="L16" s="62"/>
      <c r="M16" s="62"/>
      <c r="N16" s="62"/>
      <c r="O16" s="39"/>
      <c r="P16" s="62"/>
      <c r="Q16" s="76">
        <f>+D16+H16+I16+J16+K16+L16+M16+N16+O16+P16+E16+F16+G16</f>
        <v>26502.550000000003</v>
      </c>
      <c r="R16" s="76">
        <v>26502.55</v>
      </c>
      <c r="S16" s="3">
        <f t="shared" si="1"/>
        <v>0</v>
      </c>
    </row>
    <row r="17" spans="2:20" x14ac:dyDescent="0.2">
      <c r="B17" s="109">
        <v>507</v>
      </c>
      <c r="C17" s="64" t="s">
        <v>97</v>
      </c>
      <c r="D17" s="62">
        <v>0</v>
      </c>
      <c r="E17" s="94"/>
      <c r="F17" s="62">
        <v>32291.27</v>
      </c>
      <c r="G17" s="62"/>
      <c r="H17" s="92">
        <v>-2589.61</v>
      </c>
      <c r="I17" s="39"/>
      <c r="J17" s="62"/>
      <c r="K17" s="62"/>
      <c r="L17" s="62"/>
      <c r="M17" s="62"/>
      <c r="N17" s="62"/>
      <c r="O17" s="62"/>
      <c r="P17" s="62"/>
      <c r="Q17" s="76">
        <f>+D17+H17+I17+J17+K17+L17+M17+N17+O17+P17+E17+F17+G17</f>
        <v>29701.66</v>
      </c>
      <c r="R17" s="76">
        <v>29701.66</v>
      </c>
      <c r="S17" s="3">
        <f>R17-Q17</f>
        <v>0</v>
      </c>
      <c r="T17" s="65"/>
    </row>
    <row r="18" spans="2:20" x14ac:dyDescent="0.2">
      <c r="B18" s="109">
        <v>509</v>
      </c>
      <c r="C18" s="64" t="s">
        <v>107</v>
      </c>
      <c r="D18" s="62">
        <v>0</v>
      </c>
      <c r="E18" s="94"/>
      <c r="F18" s="62">
        <v>50757.27</v>
      </c>
      <c r="G18" s="62"/>
      <c r="H18" s="92">
        <v>395917.56</v>
      </c>
      <c r="I18" s="39"/>
      <c r="J18" s="62"/>
      <c r="K18" s="62"/>
      <c r="L18" s="62"/>
      <c r="M18" s="62"/>
      <c r="N18" s="62"/>
      <c r="O18" s="62"/>
      <c r="P18" s="62"/>
      <c r="Q18" s="76">
        <f>+D18+H18+I18+J18+K18+L18+M18+N18+O18+P18+E18+F18+G18</f>
        <v>446674.83</v>
      </c>
      <c r="R18" s="76">
        <v>446674.83</v>
      </c>
      <c r="S18" s="3">
        <f>R18-Q18</f>
        <v>0</v>
      </c>
      <c r="T18" s="65"/>
    </row>
    <row r="19" spans="2:20" x14ac:dyDescent="0.2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62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">
      <c r="B20" s="109" t="s">
        <v>35</v>
      </c>
      <c r="C20" s="64" t="s">
        <v>52</v>
      </c>
      <c r="D20" s="62">
        <v>0</v>
      </c>
      <c r="E20" s="62"/>
      <c r="F20" s="62">
        <v>144854.95000000001</v>
      </c>
      <c r="G20" s="62"/>
      <c r="H20" s="92">
        <v>23871.89</v>
      </c>
      <c r="I20" s="39"/>
      <c r="J20" s="62"/>
      <c r="K20" s="62"/>
      <c r="L20" s="62"/>
      <c r="M20" s="62"/>
      <c r="N20" s="62"/>
      <c r="O20" s="62"/>
      <c r="P20" s="62"/>
      <c r="Q20" s="76">
        <f t="shared" si="0"/>
        <v>168726.84000000003</v>
      </c>
      <c r="R20" s="76">
        <v>168726.84</v>
      </c>
      <c r="S20" s="3">
        <f t="shared" si="1"/>
        <v>0</v>
      </c>
    </row>
    <row r="21" spans="2:20" x14ac:dyDescent="0.2">
      <c r="B21" s="109">
        <v>536</v>
      </c>
      <c r="C21" s="64" t="s">
        <v>94</v>
      </c>
      <c r="D21" s="62">
        <v>0</v>
      </c>
      <c r="E21" s="62"/>
      <c r="F21" s="62">
        <v>83609.52</v>
      </c>
      <c r="G21" s="62"/>
      <c r="H21" s="92">
        <v>-25978.78</v>
      </c>
      <c r="I21" s="39"/>
      <c r="J21" s="62"/>
      <c r="K21" s="62"/>
      <c r="L21" s="62"/>
      <c r="M21" s="62"/>
      <c r="N21" s="62"/>
      <c r="O21" s="62"/>
      <c r="P21" s="62"/>
      <c r="Q21" s="76">
        <f t="shared" si="0"/>
        <v>57630.740000000005</v>
      </c>
      <c r="R21" s="76">
        <v>57630.74</v>
      </c>
      <c r="S21" s="3">
        <f t="shared" si="1"/>
        <v>0</v>
      </c>
      <c r="T21" s="65"/>
    </row>
    <row r="22" spans="2:20" x14ac:dyDescent="0.2">
      <c r="B22" s="109" t="s">
        <v>36</v>
      </c>
      <c r="C22" s="64" t="s">
        <v>53</v>
      </c>
      <c r="D22" s="62">
        <v>0</v>
      </c>
      <c r="E22" s="62"/>
      <c r="F22" s="62">
        <v>206644.12</v>
      </c>
      <c r="G22" s="62"/>
      <c r="H22" s="92">
        <v>-23889.89</v>
      </c>
      <c r="I22" s="39"/>
      <c r="J22" s="62"/>
      <c r="K22" s="62"/>
      <c r="L22" s="62"/>
      <c r="M22" s="62"/>
      <c r="N22" s="62"/>
      <c r="O22" s="62"/>
      <c r="P22" s="62"/>
      <c r="Q22" s="76">
        <f t="shared" si="0"/>
        <v>182754.22999999998</v>
      </c>
      <c r="R22" s="76">
        <v>182754.23</v>
      </c>
      <c r="S22" s="3">
        <f t="shared" si="1"/>
        <v>0</v>
      </c>
      <c r="T22" s="65"/>
    </row>
    <row r="23" spans="2:20" x14ac:dyDescent="0.2">
      <c r="B23" s="109">
        <v>584</v>
      </c>
      <c r="C23" s="64" t="s">
        <v>103</v>
      </c>
      <c r="D23" s="62">
        <v>0</v>
      </c>
      <c r="E23" s="62"/>
      <c r="F23" s="62">
        <v>12715.2</v>
      </c>
      <c r="G23" s="62"/>
      <c r="H23" s="92">
        <v>76940.66</v>
      </c>
      <c r="I23" s="39"/>
      <c r="J23" s="62"/>
      <c r="K23" s="62"/>
      <c r="L23" s="62"/>
      <c r="M23" s="62"/>
      <c r="N23" s="62"/>
      <c r="O23" s="62"/>
      <c r="P23" s="62"/>
      <c r="Q23" s="76">
        <f t="shared" si="0"/>
        <v>89655.86</v>
      </c>
      <c r="R23" s="76">
        <v>89655.86</v>
      </c>
      <c r="S23" s="3">
        <f t="shared" si="1"/>
        <v>0</v>
      </c>
    </row>
    <row r="24" spans="2:20" x14ac:dyDescent="0.2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76">
        <f t="shared" si="0"/>
        <v>0</v>
      </c>
      <c r="R24" s="76">
        <v>0</v>
      </c>
      <c r="S24" s="3">
        <f t="shared" si="1"/>
        <v>0</v>
      </c>
    </row>
    <row r="25" spans="2:20" x14ac:dyDescent="0.2">
      <c r="B25" s="109" t="s">
        <v>37</v>
      </c>
      <c r="C25" s="38" t="s">
        <v>54</v>
      </c>
      <c r="D25" s="62">
        <v>0</v>
      </c>
      <c r="E25" s="62"/>
      <c r="F25" s="62">
        <v>20276.36</v>
      </c>
      <c r="G25" s="62"/>
      <c r="H25" s="62"/>
      <c r="I25" s="39"/>
      <c r="J25" s="62"/>
      <c r="K25" s="62"/>
      <c r="L25" s="62"/>
      <c r="M25" s="62"/>
      <c r="N25" s="62"/>
      <c r="O25" s="62"/>
      <c r="P25" s="62"/>
      <c r="Q25" s="76">
        <f t="shared" si="0"/>
        <v>20276.36</v>
      </c>
      <c r="R25" s="110">
        <v>20276.36</v>
      </c>
      <c r="S25" s="3">
        <f t="shared" si="1"/>
        <v>0</v>
      </c>
    </row>
    <row r="26" spans="2:20" x14ac:dyDescent="0.2">
      <c r="B26" s="109">
        <v>599</v>
      </c>
      <c r="C26" s="64" t="s">
        <v>79</v>
      </c>
      <c r="D26" s="62">
        <v>110624.22</v>
      </c>
      <c r="E26" s="62"/>
      <c r="F26" s="62"/>
      <c r="G26" s="62"/>
      <c r="H26" s="62"/>
      <c r="I26" s="39"/>
      <c r="J26" s="62"/>
      <c r="K26" s="62"/>
      <c r="L26" s="62"/>
      <c r="M26" s="62"/>
      <c r="N26" s="39"/>
      <c r="O26" s="62"/>
      <c r="P26" s="62"/>
      <c r="Q26" s="76">
        <f>+D26+H26+I26+J26+K26+L26+M26+N26+O26+P26+E26+F26+G26</f>
        <v>110624.22</v>
      </c>
      <c r="R26" s="76">
        <v>110624.22</v>
      </c>
      <c r="S26" s="3">
        <f>R26-Q26</f>
        <v>0</v>
      </c>
      <c r="T26" s="65"/>
    </row>
    <row r="27" spans="2:20" x14ac:dyDescent="0.2">
      <c r="B27" s="41"/>
      <c r="C27" s="42" t="s">
        <v>12</v>
      </c>
      <c r="D27" s="39">
        <f>SUM(D3:D26)</f>
        <v>9923978.3400000017</v>
      </c>
      <c r="E27" s="39"/>
      <c r="F27" s="62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76">
        <f>SUM(Q3:Q26)</f>
        <v>10941967.550000001</v>
      </c>
      <c r="R27" s="110">
        <f>SUM(R3:R26)</f>
        <v>10941967.550000001</v>
      </c>
      <c r="S27" s="3">
        <f>R27-Q27</f>
        <v>0</v>
      </c>
    </row>
    <row r="28" spans="2:20" ht="6" customHeight="1" x14ac:dyDescent="0.2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20" x14ac:dyDescent="0.2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">
      <c r="J32" s="66"/>
      <c r="K32" s="66"/>
      <c r="L32" s="66"/>
      <c r="M32" s="66"/>
      <c r="N32" s="66"/>
    </row>
    <row r="33" spans="2:14" x14ac:dyDescent="0.2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">
      <c r="J34" s="62"/>
      <c r="K34" s="62"/>
      <c r="L34" s="62"/>
      <c r="M34" s="66"/>
      <c r="N34" s="66"/>
    </row>
    <row r="35" spans="2:14" x14ac:dyDescent="0.2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">
      <c r="B36" s="71" t="s">
        <v>81</v>
      </c>
      <c r="C36" s="66"/>
      <c r="J36" s="62"/>
      <c r="K36" s="62"/>
      <c r="L36" s="62"/>
      <c r="M36" s="66"/>
      <c r="N36" s="66"/>
    </row>
    <row r="37" spans="2:14" x14ac:dyDescent="0.2">
      <c r="B37" s="72" t="s">
        <v>82</v>
      </c>
      <c r="C37" s="3"/>
      <c r="J37" s="62"/>
      <c r="K37" s="62"/>
      <c r="L37" s="62"/>
      <c r="M37" s="66"/>
      <c r="N37" s="66"/>
    </row>
    <row r="38" spans="2:14" x14ac:dyDescent="0.2">
      <c r="B38" s="48"/>
      <c r="C38" s="3"/>
      <c r="J38" s="62"/>
      <c r="K38" s="62"/>
      <c r="L38" s="62"/>
      <c r="M38" s="66"/>
      <c r="N38" s="66"/>
    </row>
    <row r="39" spans="2:14" x14ac:dyDescent="0.2">
      <c r="J39" s="62"/>
      <c r="K39" s="62"/>
      <c r="L39" s="62"/>
      <c r="M39" s="66"/>
      <c r="N39" s="66"/>
    </row>
    <row r="40" spans="2:14" x14ac:dyDescent="0.2">
      <c r="B40" s="93"/>
      <c r="J40" s="62"/>
      <c r="K40" s="62"/>
      <c r="L40" s="62"/>
      <c r="M40" s="66"/>
      <c r="N40" s="66"/>
    </row>
    <row r="41" spans="2:14" x14ac:dyDescent="0.2">
      <c r="J41" s="62"/>
      <c r="K41" s="62"/>
      <c r="L41" s="62"/>
      <c r="M41" s="66"/>
      <c r="N41" s="66"/>
    </row>
    <row r="42" spans="2:14" x14ac:dyDescent="0.2">
      <c r="J42" s="62"/>
      <c r="K42" s="62"/>
      <c r="L42" s="62"/>
      <c r="M42" s="66"/>
      <c r="N42" s="66"/>
    </row>
    <row r="43" spans="2:14" x14ac:dyDescent="0.2">
      <c r="J43" s="62"/>
      <c r="K43" s="62"/>
      <c r="L43" s="62"/>
      <c r="M43" s="66"/>
      <c r="N43" s="66"/>
    </row>
    <row r="44" spans="2:14" x14ac:dyDescent="0.2">
      <c r="J44" s="62"/>
      <c r="K44" s="62"/>
      <c r="L44" s="62"/>
      <c r="M44" s="66"/>
      <c r="N44" s="66"/>
    </row>
    <row r="45" spans="2:14" x14ac:dyDescent="0.2">
      <c r="J45" s="62"/>
      <c r="K45" s="62"/>
      <c r="L45" s="62"/>
      <c r="M45" s="66"/>
      <c r="N45" s="66"/>
    </row>
    <row r="46" spans="2:14" x14ac:dyDescent="0.2">
      <c r="J46" s="62"/>
      <c r="K46" s="62"/>
      <c r="L46" s="62"/>
      <c r="M46" s="66"/>
      <c r="N46" s="66"/>
    </row>
    <row r="49" spans="3:3" x14ac:dyDescent="0.2">
      <c r="C49" s="2" t="s">
        <v>111</v>
      </c>
    </row>
    <row r="50" spans="3:3" x14ac:dyDescent="0.2">
      <c r="C50" s="2" t="s">
        <v>112</v>
      </c>
    </row>
    <row r="51" spans="3:3" x14ac:dyDescent="0.2">
      <c r="C51" s="2" t="s">
        <v>113</v>
      </c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70"/>
      <c r="M1" s="63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5" customHeight="1" x14ac:dyDescent="0.2">
      <c r="L37" s="134"/>
      <c r="M37" s="134"/>
    </row>
    <row r="38" spans="2:21" x14ac:dyDescent="0.2">
      <c r="L38" s="134"/>
      <c r="M38" s="134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10" width="9.85546875" style="3" hidden="1" customWidth="1"/>
    <col min="11" max="15" width="9.140625" style="3" hidden="1" customWidth="1"/>
    <col min="16" max="16" width="9.85546875" style="3" hidden="1" customWidth="1"/>
    <col min="17" max="17" width="15.85546875" style="3" customWidth="1"/>
    <col min="18" max="16384" width="9.140625" style="2"/>
  </cols>
  <sheetData>
    <row r="1" spans="2:17" x14ac:dyDescent="0.2">
      <c r="D1" s="84"/>
      <c r="E1" s="84"/>
      <c r="F1" s="84"/>
      <c r="G1" s="84"/>
    </row>
    <row r="2" spans="2:17" s="1" customFormat="1" ht="36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75" thickTop="1" x14ac:dyDescent="0.2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">
      <c r="J29" s="66"/>
      <c r="K29" s="66"/>
      <c r="L29" s="66"/>
      <c r="M29" s="66"/>
      <c r="N29" s="66"/>
    </row>
    <row r="30" spans="2:17" s="3" customFormat="1" x14ac:dyDescent="0.2">
      <c r="B30" s="48"/>
      <c r="J30" s="62"/>
      <c r="K30" s="62"/>
      <c r="L30" s="62"/>
      <c r="M30" s="66"/>
      <c r="N30" s="66"/>
    </row>
    <row r="31" spans="2:17" s="3" customFormat="1" x14ac:dyDescent="0.2">
      <c r="B31" s="4"/>
      <c r="C31" s="2"/>
      <c r="J31" s="62"/>
      <c r="K31" s="62"/>
      <c r="L31" s="62"/>
      <c r="M31" s="66"/>
      <c r="N31" s="66"/>
    </row>
    <row r="32" spans="2:17" s="3" customFormat="1" x14ac:dyDescent="0.2">
      <c r="B32" s="93"/>
      <c r="C32" s="2"/>
      <c r="J32" s="62"/>
      <c r="K32" s="62"/>
      <c r="L32" s="62"/>
      <c r="M32" s="66"/>
      <c r="N32" s="66"/>
    </row>
    <row r="33" spans="2:14" s="3" customFormat="1" x14ac:dyDescent="0.2">
      <c r="B33" s="4"/>
      <c r="C33" s="2"/>
      <c r="J33" s="62"/>
      <c r="K33" s="62"/>
      <c r="L33" s="62"/>
      <c r="M33" s="66"/>
      <c r="N33" s="66"/>
    </row>
    <row r="34" spans="2:14" s="3" customFormat="1" x14ac:dyDescent="0.2">
      <c r="B34" s="4"/>
      <c r="C34" s="2"/>
      <c r="J34" s="62"/>
      <c r="K34" s="62"/>
      <c r="L34" s="62"/>
      <c r="M34" s="66"/>
      <c r="N34" s="66"/>
    </row>
    <row r="35" spans="2:14" s="3" customFormat="1" x14ac:dyDescent="0.2">
      <c r="B35" s="4"/>
      <c r="C35" s="2"/>
      <c r="J35" s="62"/>
      <c r="K35" s="62"/>
      <c r="L35" s="62"/>
      <c r="M35" s="66"/>
      <c r="N35" s="66"/>
    </row>
    <row r="36" spans="2:14" s="3" customFormat="1" x14ac:dyDescent="0.2">
      <c r="B36" s="4"/>
      <c r="C36" s="2"/>
      <c r="J36" s="62"/>
      <c r="K36" s="62"/>
      <c r="L36" s="62"/>
      <c r="M36" s="66"/>
      <c r="N36" s="66"/>
    </row>
    <row r="37" spans="2:14" s="3" customFormat="1" x14ac:dyDescent="0.2">
      <c r="B37" s="4"/>
      <c r="C37" s="2"/>
      <c r="J37" s="62"/>
      <c r="K37" s="62"/>
      <c r="L37" s="62"/>
      <c r="M37" s="66"/>
      <c r="N37" s="66"/>
    </row>
    <row r="38" spans="2:14" s="3" customFormat="1" x14ac:dyDescent="0.2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fitToPage="1"/>
  </sheetPr>
  <dimension ref="A1:Z48"/>
  <sheetViews>
    <sheetView tabSelected="1" topLeftCell="B1" zoomScale="90" zoomScaleNormal="90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W1" sqref="W1:W1048576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48.28515625" style="6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1" width="10.7109375" style="7" customWidth="1"/>
    <col min="12" max="18" width="10.7109375" style="7" hidden="1" customWidth="1"/>
    <col min="19" max="19" width="12.5703125" style="7" hidden="1" customWidth="1"/>
    <col min="20" max="20" width="14.28515625" style="7" customWidth="1"/>
    <col min="21" max="21" width="13.5703125" style="6" hidden="1" customWidth="1"/>
    <col min="22" max="22" width="14" style="6" hidden="1" customWidth="1"/>
    <col min="23" max="23" width="9.140625" style="6" hidden="1" customWidth="1"/>
    <col min="24" max="25" width="9.140625" style="6"/>
    <col min="26" max="26" width="12.42578125" style="6" hidden="1" customWidth="1"/>
    <col min="27" max="16384" width="9.140625" style="6"/>
  </cols>
  <sheetData>
    <row r="1" spans="1:26" x14ac:dyDescent="0.2">
      <c r="A1" s="70"/>
      <c r="M1" s="63"/>
    </row>
    <row r="2" spans="1:26" s="5" customFormat="1" ht="45" customHeight="1" thickBot="1" x14ac:dyDescent="0.3">
      <c r="B2" s="9" t="s">
        <v>0</v>
      </c>
      <c r="C2" s="10" t="s">
        <v>1</v>
      </c>
      <c r="D2" s="11" t="s">
        <v>106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109</v>
      </c>
    </row>
    <row r="3" spans="1:26" ht="12.75" thickTop="1" x14ac:dyDescent="0.2">
      <c r="B3" s="120" t="s">
        <v>25</v>
      </c>
      <c r="C3" s="14" t="s">
        <v>43</v>
      </c>
      <c r="D3" s="15">
        <v>3744237.33</v>
      </c>
      <c r="E3" s="15">
        <v>4422851</v>
      </c>
      <c r="F3" s="15">
        <v>5183894</v>
      </c>
      <c r="G3" s="46">
        <f t="shared" ref="G3:G35" si="0">+D3+E3+F3</f>
        <v>13350982.33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3">
        <f>+G3+K3+L3+M3+N3+O3+P3+Q3+R3+S3+H3+I3+J3</f>
        <v>13350982.33</v>
      </c>
      <c r="U3" s="113">
        <v>13350982.33</v>
      </c>
      <c r="V3" s="58">
        <f>T3-U3</f>
        <v>0</v>
      </c>
      <c r="Z3" s="126">
        <f>U3-Appropriations!R3</f>
        <v>4110124</v>
      </c>
    </row>
    <row r="4" spans="1:26" x14ac:dyDescent="0.2">
      <c r="B4" s="116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87"/>
      <c r="U4" s="47"/>
      <c r="V4" s="118"/>
    </row>
    <row r="5" spans="1:26" x14ac:dyDescent="0.2">
      <c r="B5" s="50" t="s">
        <v>26</v>
      </c>
      <c r="C5" s="18" t="s">
        <v>44</v>
      </c>
      <c r="D5" s="19">
        <v>29314.35</v>
      </c>
      <c r="E5" s="19">
        <v>0</v>
      </c>
      <c r="F5" s="19">
        <v>17900</v>
      </c>
      <c r="G5" s="47">
        <f t="shared" si="0"/>
        <v>47214.35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5" si="1">+G5+K5+L5+M5+N5+O5+P5+Q5+R5+S5+H5+I5+J5</f>
        <v>47214.35</v>
      </c>
      <c r="U5" s="47">
        <v>47214.35</v>
      </c>
      <c r="V5" s="20">
        <f>T5-U5</f>
        <v>0</v>
      </c>
      <c r="Z5" s="126">
        <f>U5-Appropriations!R9</f>
        <v>21114.35</v>
      </c>
    </row>
    <row r="6" spans="1:26" x14ac:dyDescent="0.2">
      <c r="B6" s="50" t="s">
        <v>27</v>
      </c>
      <c r="C6" s="18" t="s">
        <v>75</v>
      </c>
      <c r="D6" s="19">
        <v>2659.9</v>
      </c>
      <c r="E6" s="19">
        <v>0</v>
      </c>
      <c r="F6" s="19">
        <v>0</v>
      </c>
      <c r="G6" s="47">
        <f t="shared" si="0"/>
        <v>2659.9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7">
        <f t="shared" si="1"/>
        <v>2659.9</v>
      </c>
      <c r="U6" s="47">
        <v>2659.9</v>
      </c>
      <c r="V6" s="20">
        <f>T6-U6</f>
        <v>0</v>
      </c>
      <c r="Z6" s="126">
        <f>U6-Appropriations!R10</f>
        <v>2659.9</v>
      </c>
    </row>
    <row r="7" spans="1:26" x14ac:dyDescent="0.2">
      <c r="B7" s="50" t="s">
        <v>28</v>
      </c>
      <c r="C7" s="18" t="s">
        <v>45</v>
      </c>
      <c r="D7" s="19">
        <v>0.96</v>
      </c>
      <c r="E7" s="19">
        <v>0</v>
      </c>
      <c r="F7" s="19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  <c r="Z7" s="126">
        <f>U7-0</f>
        <v>0.96</v>
      </c>
    </row>
    <row r="8" spans="1:26" x14ac:dyDescent="0.2">
      <c r="B8" s="50" t="s">
        <v>29</v>
      </c>
      <c r="C8" s="18" t="s">
        <v>46</v>
      </c>
      <c r="D8" s="19">
        <v>48932.160000000003</v>
      </c>
      <c r="E8" s="19">
        <v>0</v>
      </c>
      <c r="F8" s="19">
        <v>44000</v>
      </c>
      <c r="G8" s="47">
        <f t="shared" si="0"/>
        <v>92932.160000000003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92932.160000000003</v>
      </c>
      <c r="U8" s="47">
        <v>92932.160000000003</v>
      </c>
      <c r="V8" s="20">
        <f t="shared" ref="V8:V35" si="2">T8-U8</f>
        <v>0</v>
      </c>
      <c r="Z8" s="126">
        <f>U8-Appropriations!R13</f>
        <v>34612.160000000003</v>
      </c>
    </row>
    <row r="9" spans="1:26" x14ac:dyDescent="0.2">
      <c r="B9" s="50" t="s">
        <v>30</v>
      </c>
      <c r="C9" s="18" t="s">
        <v>47</v>
      </c>
      <c r="D9" s="19">
        <v>5400</v>
      </c>
      <c r="E9" s="19">
        <v>0</v>
      </c>
      <c r="F9" s="19">
        <v>0</v>
      </c>
      <c r="G9" s="47">
        <f t="shared" si="0"/>
        <v>5400</v>
      </c>
      <c r="H9" s="47"/>
      <c r="I9" s="47"/>
      <c r="J9" s="47"/>
      <c r="K9" s="86">
        <v>92.2</v>
      </c>
      <c r="L9" s="47"/>
      <c r="M9" s="47"/>
      <c r="N9" s="47"/>
      <c r="O9" s="47"/>
      <c r="P9" s="47"/>
      <c r="Q9" s="47"/>
      <c r="R9" s="47"/>
      <c r="S9" s="47"/>
      <c r="T9" s="87">
        <f t="shared" si="1"/>
        <v>5492.2</v>
      </c>
      <c r="U9" s="47">
        <v>5492.2</v>
      </c>
      <c r="V9" s="20">
        <f t="shared" si="2"/>
        <v>0</v>
      </c>
      <c r="Z9" s="126">
        <f>U9-0</f>
        <v>5492.2</v>
      </c>
    </row>
    <row r="10" spans="1:26" x14ac:dyDescent="0.2">
      <c r="B10" s="50" t="s">
        <v>31</v>
      </c>
      <c r="C10" s="18" t="s">
        <v>48</v>
      </c>
      <c r="D10" s="19">
        <v>0.8</v>
      </c>
      <c r="E10" s="19">
        <v>0</v>
      </c>
      <c r="F10" s="19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6">
        <f>U10-0</f>
        <v>0.8</v>
      </c>
    </row>
    <row r="11" spans="1:26" x14ac:dyDescent="0.2">
      <c r="B11" s="50" t="s">
        <v>32</v>
      </c>
      <c r="C11" s="18" t="s">
        <v>49</v>
      </c>
      <c r="D11" s="19">
        <v>709</v>
      </c>
      <c r="E11" s="19">
        <v>0</v>
      </c>
      <c r="F11" s="19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6">
        <f>U11-0</f>
        <v>709</v>
      </c>
    </row>
    <row r="12" spans="1:26" x14ac:dyDescent="0.2">
      <c r="B12" s="50" t="s">
        <v>33</v>
      </c>
      <c r="C12" s="18" t="s">
        <v>50</v>
      </c>
      <c r="D12" s="19">
        <v>74.7</v>
      </c>
      <c r="E12" s="19">
        <v>0</v>
      </c>
      <c r="F12" s="19">
        <v>0</v>
      </c>
      <c r="G12" s="47">
        <f t="shared" si="0"/>
        <v>74.7</v>
      </c>
      <c r="H12" s="47"/>
      <c r="I12" s="47">
        <v>2752.29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2826.99</v>
      </c>
      <c r="U12" s="47">
        <v>2826.99</v>
      </c>
      <c r="V12" s="20">
        <f t="shared" si="2"/>
        <v>0</v>
      </c>
      <c r="Z12" s="126">
        <f>U12-Appropriations!R14</f>
        <v>74.699999999999818</v>
      </c>
    </row>
    <row r="13" spans="1:26" x14ac:dyDescent="0.2">
      <c r="B13" s="50">
        <v>467</v>
      </c>
      <c r="C13" s="18" t="s">
        <v>93</v>
      </c>
      <c r="D13" s="19">
        <v>4937.6400000000003</v>
      </c>
      <c r="E13" s="19">
        <v>0</v>
      </c>
      <c r="F13" s="19">
        <v>0</v>
      </c>
      <c r="G13" s="47">
        <f t="shared" si="0"/>
        <v>4937.6400000000003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4937.6400000000003</v>
      </c>
      <c r="U13" s="47">
        <v>4937.6400000000003</v>
      </c>
      <c r="V13" s="20">
        <f t="shared" si="2"/>
        <v>0</v>
      </c>
      <c r="Z13" s="126">
        <f>U13-Appropriations!R15</f>
        <v>0</v>
      </c>
    </row>
    <row r="14" spans="1:26" x14ac:dyDescent="0.2">
      <c r="B14" s="50">
        <v>499</v>
      </c>
      <c r="C14" s="18" t="s">
        <v>105</v>
      </c>
      <c r="D14" s="19">
        <v>26502.55</v>
      </c>
      <c r="E14" s="19">
        <v>0</v>
      </c>
      <c r="F14" s="19">
        <v>0</v>
      </c>
      <c r="G14" s="47">
        <f t="shared" si="0"/>
        <v>26502.55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26502.55</v>
      </c>
      <c r="U14" s="47">
        <v>26502.55</v>
      </c>
      <c r="V14" s="20">
        <f t="shared" si="2"/>
        <v>0</v>
      </c>
      <c r="Z14" s="126">
        <f>U14-Appropriations!R16</f>
        <v>0</v>
      </c>
    </row>
    <row r="15" spans="1:26" x14ac:dyDescent="0.2">
      <c r="B15" s="105">
        <v>599</v>
      </c>
      <c r="C15" s="51" t="s">
        <v>79</v>
      </c>
      <c r="D15" s="47">
        <v>110624.22</v>
      </c>
      <c r="E15" s="47">
        <v>0</v>
      </c>
      <c r="F15" s="47">
        <v>0</v>
      </c>
      <c r="G15" s="47">
        <f t="shared" si="0"/>
        <v>110624.22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110624.22</v>
      </c>
      <c r="U15" s="47">
        <v>110624.22</v>
      </c>
      <c r="V15" s="20">
        <f t="shared" si="2"/>
        <v>0</v>
      </c>
      <c r="Z15" s="126">
        <f>U15-Appropriations!R26</f>
        <v>0</v>
      </c>
    </row>
    <row r="16" spans="1:26" x14ac:dyDescent="0.2">
      <c r="B16" s="50" t="s">
        <v>34</v>
      </c>
      <c r="C16" s="18" t="s">
        <v>51</v>
      </c>
      <c r="D16" s="19">
        <v>1400</v>
      </c>
      <c r="E16" s="19">
        <v>0</v>
      </c>
      <c r="F16" s="19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6">
        <f>U16-0</f>
        <v>1400</v>
      </c>
    </row>
    <row r="17" spans="2:26" x14ac:dyDescent="0.2">
      <c r="B17" s="50">
        <v>507</v>
      </c>
      <c r="C17" s="18" t="s">
        <v>98</v>
      </c>
      <c r="D17" s="19">
        <v>-212933.7</v>
      </c>
      <c r="E17" s="19">
        <v>0</v>
      </c>
      <c r="F17" s="19">
        <v>0</v>
      </c>
      <c r="G17" s="47">
        <f t="shared" si="0"/>
        <v>-212933.7</v>
      </c>
      <c r="H17" s="47"/>
      <c r="I17" s="47">
        <v>264947.88</v>
      </c>
      <c r="J17" s="47"/>
      <c r="K17" s="86">
        <v>2856.4</v>
      </c>
      <c r="L17" s="47"/>
      <c r="M17" s="47"/>
      <c r="N17" s="47"/>
      <c r="O17" s="47"/>
      <c r="P17" s="47"/>
      <c r="Q17" s="47"/>
      <c r="R17" s="47"/>
      <c r="S17" s="47"/>
      <c r="T17" s="87">
        <f t="shared" si="1"/>
        <v>54870.579999999987</v>
      </c>
      <c r="U17" s="47">
        <v>54870.58</v>
      </c>
      <c r="V17" s="20">
        <f t="shared" si="2"/>
        <v>0</v>
      </c>
      <c r="Z17" s="126">
        <f>U17-Appropriations!R17</f>
        <v>25168.920000000002</v>
      </c>
    </row>
    <row r="18" spans="2:26" x14ac:dyDescent="0.2">
      <c r="B18" s="50">
        <v>510</v>
      </c>
      <c r="C18" s="18" t="s">
        <v>99</v>
      </c>
      <c r="D18" s="19">
        <v>0</v>
      </c>
      <c r="E18" s="19">
        <v>0</v>
      </c>
      <c r="F18" s="19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>
        <v>0</v>
      </c>
      <c r="V18" s="111">
        <v>0</v>
      </c>
      <c r="Z18" s="6">
        <v>0</v>
      </c>
    </row>
    <row r="19" spans="2:26" s="52" customFormat="1" ht="12.6" customHeight="1" x14ac:dyDescent="0.2">
      <c r="B19" s="50" t="s">
        <v>35</v>
      </c>
      <c r="C19" s="51" t="s">
        <v>52</v>
      </c>
      <c r="D19" s="47">
        <v>502.1</v>
      </c>
      <c r="E19" s="47">
        <v>0</v>
      </c>
      <c r="F19" s="47">
        <v>0</v>
      </c>
      <c r="G19" s="47">
        <f t="shared" si="0"/>
        <v>502.1</v>
      </c>
      <c r="H19" s="47"/>
      <c r="I19" s="47">
        <v>144854.95000000001</v>
      </c>
      <c r="J19" s="47"/>
      <c r="K19" s="86">
        <v>23871.89</v>
      </c>
      <c r="L19" s="47"/>
      <c r="M19" s="47"/>
      <c r="N19" s="47"/>
      <c r="O19" s="47"/>
      <c r="P19" s="94"/>
      <c r="Q19" s="47"/>
      <c r="R19" s="47"/>
      <c r="S19" s="47"/>
      <c r="T19" s="87">
        <f t="shared" si="1"/>
        <v>169228.94</v>
      </c>
      <c r="U19" s="47">
        <v>169228.94</v>
      </c>
      <c r="V19" s="20">
        <f t="shared" si="2"/>
        <v>0</v>
      </c>
      <c r="Z19" s="127">
        <f>U19-Appropriations!R20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-1713.73</v>
      </c>
      <c r="E20" s="47">
        <v>0</v>
      </c>
      <c r="F20" s="47">
        <v>0</v>
      </c>
      <c r="G20" s="47">
        <f t="shared" si="0"/>
        <v>-1713.73</v>
      </c>
      <c r="H20" s="47"/>
      <c r="I20" s="47">
        <v>59025.440000000002</v>
      </c>
      <c r="J20" s="47"/>
      <c r="K20" s="86">
        <v>319.02999999999997</v>
      </c>
      <c r="L20" s="47"/>
      <c r="M20" s="47"/>
      <c r="N20" s="47"/>
      <c r="O20" s="47"/>
      <c r="P20" s="47"/>
      <c r="Q20" s="47"/>
      <c r="R20" s="47"/>
      <c r="S20" s="47"/>
      <c r="T20" s="87">
        <f t="shared" si="1"/>
        <v>57630.740000000005</v>
      </c>
      <c r="U20" s="47">
        <v>57630.74</v>
      </c>
      <c r="V20" s="20">
        <f t="shared" si="2"/>
        <v>0</v>
      </c>
      <c r="Z20" s="127">
        <f>U20-Appropriations!R21</f>
        <v>0</v>
      </c>
    </row>
    <row r="21" spans="2:26" s="132" customFormat="1" x14ac:dyDescent="0.2">
      <c r="B21" s="128" t="s">
        <v>36</v>
      </c>
      <c r="C21" s="129" t="s">
        <v>53</v>
      </c>
      <c r="D21" s="130">
        <v>-13314.34</v>
      </c>
      <c r="E21" s="130">
        <v>0</v>
      </c>
      <c r="F21" s="130">
        <v>0</v>
      </c>
      <c r="G21" s="130">
        <f t="shared" si="0"/>
        <v>-13314.34</v>
      </c>
      <c r="H21" s="130"/>
      <c r="I21" s="130">
        <v>194380.93</v>
      </c>
      <c r="J21" s="130"/>
      <c r="K21" s="130">
        <v>2091.0500000000002</v>
      </c>
      <c r="L21" s="130"/>
      <c r="M21" s="130"/>
      <c r="N21" s="130"/>
      <c r="O21" s="130"/>
      <c r="P21" s="130"/>
      <c r="Q21" s="130"/>
      <c r="R21" s="130"/>
      <c r="S21" s="130"/>
      <c r="T21" s="131">
        <f t="shared" si="1"/>
        <v>183157.63999999998</v>
      </c>
      <c r="U21" s="130">
        <v>183157.64</v>
      </c>
      <c r="V21" s="131">
        <f t="shared" si="2"/>
        <v>0</v>
      </c>
      <c r="Z21" s="133">
        <f>U21-Appropriations!R22</f>
        <v>403.41000000000349</v>
      </c>
    </row>
    <row r="22" spans="2:26" s="52" customFormat="1" x14ac:dyDescent="0.2">
      <c r="B22" s="50">
        <v>584</v>
      </c>
      <c r="C22" s="51" t="s">
        <v>103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>
        <v>12715.2</v>
      </c>
      <c r="J22" s="47"/>
      <c r="K22" s="86">
        <v>76940.66</v>
      </c>
      <c r="L22" s="47"/>
      <c r="M22" s="47"/>
      <c r="N22" s="47"/>
      <c r="O22" s="47"/>
      <c r="P22" s="47"/>
      <c r="Q22" s="47"/>
      <c r="R22" s="47"/>
      <c r="S22" s="47"/>
      <c r="T22" s="87">
        <f t="shared" si="1"/>
        <v>89655.86</v>
      </c>
      <c r="U22" s="47">
        <v>89655.86</v>
      </c>
      <c r="V22" s="20">
        <f t="shared" si="2"/>
        <v>0</v>
      </c>
      <c r="Z22" s="127">
        <f>U22-Appropriations!R23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>
        <v>0</v>
      </c>
      <c r="V23" s="112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-1446.43</v>
      </c>
      <c r="E24" s="47">
        <v>0</v>
      </c>
      <c r="F24" s="47">
        <v>0</v>
      </c>
      <c r="G24" s="47">
        <f t="shared" si="0"/>
        <v>-1446.43</v>
      </c>
      <c r="H24" s="47"/>
      <c r="I24" s="47">
        <v>21722.81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87">
        <f t="shared" si="1"/>
        <v>20276.38</v>
      </c>
      <c r="U24" s="47">
        <v>20276.38</v>
      </c>
      <c r="V24" s="20">
        <f t="shared" si="2"/>
        <v>0</v>
      </c>
      <c r="Z24" s="127">
        <f>U24-Appropriations!R25</f>
        <v>2.0000000000436557E-2</v>
      </c>
    </row>
    <row r="25" spans="2:26" s="52" customFormat="1" x14ac:dyDescent="0.2">
      <c r="B25" s="121">
        <v>200</v>
      </c>
      <c r="C25" s="18" t="s">
        <v>59</v>
      </c>
      <c r="D25" s="19">
        <v>50020.77</v>
      </c>
      <c r="E25" s="19">
        <v>0</v>
      </c>
      <c r="F25" s="19">
        <v>42550</v>
      </c>
      <c r="G25" s="47">
        <f t="shared" ref="G25" si="3">+D25+E25+F25</f>
        <v>92570.76999999999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92570.76999999999</v>
      </c>
      <c r="U25" s="47">
        <v>92570.77</v>
      </c>
      <c r="V25" s="20">
        <f t="shared" ref="V25:V26" si="5">T25-U25</f>
        <v>0</v>
      </c>
      <c r="Z25" s="127">
        <f>G25-Appropriations!R12</f>
        <v>44070.76999999999</v>
      </c>
    </row>
    <row r="26" spans="2:26" s="132" customFormat="1" x14ac:dyDescent="0.2">
      <c r="B26" s="128">
        <v>509</v>
      </c>
      <c r="C26" s="129" t="s">
        <v>108</v>
      </c>
      <c r="D26" s="130">
        <v>-18150.740000000002</v>
      </c>
      <c r="E26" s="130">
        <v>0</v>
      </c>
      <c r="F26" s="130">
        <v>0</v>
      </c>
      <c r="G26" s="130">
        <f>+D26+E26+F26</f>
        <v>-18150.740000000002</v>
      </c>
      <c r="H26" s="130"/>
      <c r="I26" s="130">
        <v>443860.89</v>
      </c>
      <c r="J26" s="130"/>
      <c r="K26" s="130">
        <v>20964.68</v>
      </c>
      <c r="L26" s="130"/>
      <c r="M26" s="130"/>
      <c r="N26" s="130"/>
      <c r="O26" s="130"/>
      <c r="P26" s="130"/>
      <c r="Q26" s="130"/>
      <c r="R26" s="130"/>
      <c r="S26" s="130"/>
      <c r="T26" s="130">
        <f t="shared" si="4"/>
        <v>446674.83</v>
      </c>
      <c r="U26" s="130">
        <v>446674.83</v>
      </c>
      <c r="V26" s="131">
        <f t="shared" si="5"/>
        <v>0</v>
      </c>
      <c r="Z26" s="133">
        <f>U26-Appropriations!R18</f>
        <v>0</v>
      </c>
    </row>
    <row r="27" spans="2:26" s="52" customFormat="1" x14ac:dyDescent="0.2">
      <c r="B27" s="115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6">
        <f>U28-0</f>
        <v>622.59</v>
      </c>
    </row>
    <row r="29" spans="2:26" x14ac:dyDescent="0.2">
      <c r="B29" s="122" t="s">
        <v>95</v>
      </c>
      <c r="C29" s="18" t="s">
        <v>96</v>
      </c>
      <c r="D29" s="19">
        <v>0</v>
      </c>
      <c r="E29" s="19">
        <v>0</v>
      </c>
      <c r="F29" s="19">
        <v>0</v>
      </c>
      <c r="G29" s="47">
        <f t="shared" si="0"/>
        <v>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87">
        <f t="shared" si="1"/>
        <v>0</v>
      </c>
      <c r="U29" s="47">
        <v>0</v>
      </c>
      <c r="V29" s="20">
        <v>0</v>
      </c>
      <c r="Z29" s="6">
        <v>0</v>
      </c>
    </row>
    <row r="30" spans="2:26" x14ac:dyDescent="0.2">
      <c r="B30" s="119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6" x14ac:dyDescent="0.2">
      <c r="B31" s="50" t="s">
        <v>39</v>
      </c>
      <c r="C31" s="18" t="s">
        <v>56</v>
      </c>
      <c r="D31" s="19">
        <v>271906.64</v>
      </c>
      <c r="E31" s="19">
        <v>0</v>
      </c>
      <c r="F31" s="19">
        <v>354750</v>
      </c>
      <c r="G31" s="47">
        <f t="shared" si="0"/>
        <v>626656.64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87">
        <f t="shared" si="1"/>
        <v>626656.64</v>
      </c>
      <c r="U31" s="47">
        <v>626656.64</v>
      </c>
      <c r="V31" s="20">
        <f t="shared" si="2"/>
        <v>0</v>
      </c>
      <c r="Z31" s="126">
        <f>U31-Appropriations!R6</f>
        <v>203104.64000000001</v>
      </c>
    </row>
    <row r="32" spans="2:26" x14ac:dyDescent="0.2">
      <c r="B32" s="50" t="s">
        <v>40</v>
      </c>
      <c r="C32" s="18" t="s">
        <v>57</v>
      </c>
      <c r="D32" s="19">
        <v>1980.93</v>
      </c>
      <c r="E32" s="19">
        <v>0</v>
      </c>
      <c r="F32" s="19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1980.93</v>
      </c>
      <c r="U32" s="47">
        <v>1980.93</v>
      </c>
      <c r="V32" s="20">
        <f t="shared" si="2"/>
        <v>0</v>
      </c>
      <c r="Z32" s="126">
        <f>U32-Appropriations!R8</f>
        <v>1980.93</v>
      </c>
    </row>
    <row r="33" spans="2:26" x14ac:dyDescent="0.2">
      <c r="B33" s="115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6" x14ac:dyDescent="0.2">
      <c r="B34" s="17" t="s">
        <v>41</v>
      </c>
      <c r="C34" s="18" t="s">
        <v>58</v>
      </c>
      <c r="D34" s="19">
        <v>4035.38</v>
      </c>
      <c r="E34" s="19">
        <v>0</v>
      </c>
      <c r="F34" s="19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87">
        <f t="shared" si="1"/>
        <v>4035.38</v>
      </c>
      <c r="U34" s="47">
        <v>4035.38</v>
      </c>
      <c r="V34" s="20">
        <f t="shared" si="2"/>
        <v>0</v>
      </c>
      <c r="Z34" s="126">
        <f>U34-0</f>
        <v>4035.38</v>
      </c>
    </row>
    <row r="35" spans="2:26" x14ac:dyDescent="0.2">
      <c r="B35" s="17" t="s">
        <v>42</v>
      </c>
      <c r="C35" s="18" t="s">
        <v>78</v>
      </c>
      <c r="D35" s="19">
        <v>631.82000000000005</v>
      </c>
      <c r="E35" s="19">
        <v>0</v>
      </c>
      <c r="F35" s="19">
        <v>4500</v>
      </c>
      <c r="G35" s="47">
        <f t="shared" si="0"/>
        <v>5131.82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5131.82</v>
      </c>
      <c r="U35" s="47">
        <v>5131.82</v>
      </c>
      <c r="V35" s="20">
        <f t="shared" si="2"/>
        <v>0</v>
      </c>
      <c r="Z35" s="126">
        <f>U35-Appropriations!R11</f>
        <v>3231.8199999999997</v>
      </c>
    </row>
    <row r="36" spans="2:26" ht="14.25" x14ac:dyDescent="0.35">
      <c r="B36" s="17" t="s">
        <v>60</v>
      </c>
      <c r="C36" s="18" t="s">
        <v>61</v>
      </c>
      <c r="D36" s="22">
        <v>54332.76</v>
      </c>
      <c r="E36" s="22">
        <v>0</v>
      </c>
      <c r="F36" s="22">
        <v>0</v>
      </c>
      <c r="G36" s="80">
        <f>+D36+E36+F36</f>
        <v>54332.76</v>
      </c>
      <c r="H36" s="80"/>
      <c r="I36" s="80"/>
      <c r="J36" s="80"/>
      <c r="K36" s="125">
        <v>318</v>
      </c>
      <c r="L36" s="80"/>
      <c r="M36" s="80"/>
      <c r="N36" s="80"/>
      <c r="O36" s="80"/>
      <c r="P36" s="80"/>
      <c r="Q36" s="80"/>
      <c r="R36" s="80"/>
      <c r="S36" s="80"/>
      <c r="T36" s="124">
        <f t="shared" ref="T36" si="6">+G36+K36+L36+M36+N36+O36+P36+Q36+R36+S36+H36+I36+J36</f>
        <v>54650.76</v>
      </c>
      <c r="U36" s="114">
        <v>54650.76</v>
      </c>
      <c r="V36" s="20">
        <f t="shared" ref="V36" si="7">T36-U36</f>
        <v>0</v>
      </c>
      <c r="Z36" s="126">
        <f>U36-Appropriations!R7</f>
        <v>52150.76</v>
      </c>
    </row>
    <row r="37" spans="2:26" ht="14.25" x14ac:dyDescent="0.35">
      <c r="B37" s="17"/>
      <c r="C37" s="18"/>
      <c r="D37" s="22"/>
      <c r="E37" s="22"/>
      <c r="F37" s="22"/>
      <c r="G37" s="22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22"/>
      <c r="U37" s="22"/>
      <c r="V37" s="20"/>
    </row>
    <row r="38" spans="2:26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6" ht="14.25" x14ac:dyDescent="0.35">
      <c r="B39" s="21"/>
      <c r="C39" s="25" t="s">
        <v>63</v>
      </c>
      <c r="D39" s="26">
        <f t="shared" ref="D39:U39" si="8">SUM(D3:D36)</f>
        <v>4111267.6599999997</v>
      </c>
      <c r="E39" s="26">
        <f t="shared" si="8"/>
        <v>4422851</v>
      </c>
      <c r="F39" s="26">
        <f t="shared" si="8"/>
        <v>5647594</v>
      </c>
      <c r="G39" s="26">
        <f t="shared" si="8"/>
        <v>14181712.660000004</v>
      </c>
      <c r="H39" s="26">
        <f t="shared" si="8"/>
        <v>0</v>
      </c>
      <c r="I39" s="26">
        <f t="shared" si="8"/>
        <v>1144260.3900000001</v>
      </c>
      <c r="J39" s="26">
        <f t="shared" si="8"/>
        <v>0</v>
      </c>
      <c r="K39" s="26">
        <f t="shared" si="8"/>
        <v>127453.91</v>
      </c>
      <c r="L39" s="26">
        <f t="shared" si="8"/>
        <v>0</v>
      </c>
      <c r="M39" s="26">
        <f t="shared" si="8"/>
        <v>0</v>
      </c>
      <c r="N39" s="26">
        <f t="shared" si="8"/>
        <v>0</v>
      </c>
      <c r="O39" s="26">
        <f t="shared" si="8"/>
        <v>0</v>
      </c>
      <c r="P39" s="26">
        <f t="shared" si="8"/>
        <v>0</v>
      </c>
      <c r="Q39" s="26">
        <f t="shared" si="8"/>
        <v>0</v>
      </c>
      <c r="R39" s="26">
        <f t="shared" si="8"/>
        <v>0</v>
      </c>
      <c r="S39" s="26">
        <f t="shared" si="8"/>
        <v>0</v>
      </c>
      <c r="T39" s="26">
        <f t="shared" si="8"/>
        <v>15453426.960000005</v>
      </c>
      <c r="U39" s="81">
        <f t="shared" si="8"/>
        <v>15453426.960000005</v>
      </c>
      <c r="V39" s="59">
        <f>T39-U39</f>
        <v>0</v>
      </c>
    </row>
    <row r="40" spans="2:26" ht="6.95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3"/>
      <c r="U40" s="18"/>
      <c r="V40" s="24"/>
    </row>
    <row r="41" spans="2:26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2"/>
      <c r="V41" s="60"/>
    </row>
    <row r="44" spans="2:26" x14ac:dyDescent="0.2">
      <c r="B44" s="8" t="s">
        <v>69</v>
      </c>
      <c r="C44" s="30" t="s">
        <v>70</v>
      </c>
    </row>
    <row r="45" spans="2:26" ht="14.45" customHeight="1" x14ac:dyDescent="0.2">
      <c r="L45" s="134"/>
      <c r="M45" s="134"/>
    </row>
    <row r="46" spans="2:26" x14ac:dyDescent="0.2">
      <c r="L46" s="134"/>
      <c r="M46" s="134"/>
    </row>
    <row r="48" spans="2:26" x14ac:dyDescent="0.2">
      <c r="B48" s="106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V42" sqref="V42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47.5703125" style="2" customWidth="1"/>
    <col min="4" max="4" width="18.28515625" style="3" customWidth="1"/>
    <col min="5" max="5" width="9.85546875" style="3" hidden="1" customWidth="1"/>
    <col min="6" max="6" width="13.28515625" style="3" hidden="1" customWidth="1"/>
    <col min="7" max="10" width="9.85546875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2" style="3" hidden="1" customWidth="1"/>
    <col min="19" max="19" width="12" style="2" hidden="1" customWidth="1"/>
    <col min="20" max="16384" width="9.140625" style="2"/>
  </cols>
  <sheetData>
    <row r="2" spans="2:20" x14ac:dyDescent="0.2">
      <c r="B2" s="135" t="s">
        <v>110</v>
      </c>
      <c r="C2" s="135"/>
      <c r="D2" s="135"/>
      <c r="E2" s="84"/>
      <c r="F2" s="84"/>
      <c r="G2" s="84"/>
    </row>
    <row r="3" spans="2:20" s="1" customFormat="1" ht="36.75" thickBot="1" x14ac:dyDescent="0.3">
      <c r="B3" s="31" t="s">
        <v>0</v>
      </c>
      <c r="C3" s="32" t="s">
        <v>1</v>
      </c>
      <c r="D3" s="34" t="s">
        <v>110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75" thickTop="1" x14ac:dyDescent="0.2">
      <c r="B4" s="98" t="s">
        <v>25</v>
      </c>
      <c r="C4" s="99" t="s">
        <v>43</v>
      </c>
      <c r="D4" s="100">
        <v>9240858.3300000001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9240858.3300000001</v>
      </c>
      <c r="R4" s="67"/>
      <c r="S4" s="3">
        <f>R4-Q4</f>
        <v>-9240858.3300000001</v>
      </c>
    </row>
    <row r="5" spans="2:20" x14ac:dyDescent="0.2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">
      <c r="B7" s="37" t="s">
        <v>39</v>
      </c>
      <c r="C7" s="38" t="s">
        <v>56</v>
      </c>
      <c r="D7" s="76">
        <v>423552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423552</v>
      </c>
      <c r="R7" s="40"/>
      <c r="S7" s="3">
        <f t="shared" si="1"/>
        <v>-423552</v>
      </c>
    </row>
    <row r="8" spans="2:20" x14ac:dyDescent="0.2">
      <c r="B8" s="37" t="s">
        <v>60</v>
      </c>
      <c r="C8" s="38" t="s">
        <v>61</v>
      </c>
      <c r="D8" s="76">
        <v>2500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2500</v>
      </c>
      <c r="R8" s="76"/>
      <c r="S8" s="3">
        <f t="shared" si="1"/>
        <v>-2500</v>
      </c>
    </row>
    <row r="9" spans="2:20" x14ac:dyDescent="0.2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">
      <c r="B10" s="37" t="s">
        <v>26</v>
      </c>
      <c r="C10" s="38" t="s">
        <v>67</v>
      </c>
      <c r="D10" s="76">
        <v>26100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26100</v>
      </c>
      <c r="R10" s="40"/>
      <c r="S10" s="3">
        <f t="shared" si="1"/>
        <v>-26100</v>
      </c>
    </row>
    <row r="11" spans="2:20" x14ac:dyDescent="0.2">
      <c r="B11" s="37" t="s">
        <v>27</v>
      </c>
      <c r="C11" s="38" t="s">
        <v>75</v>
      </c>
      <c r="D11" s="76">
        <v>0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0</v>
      </c>
      <c r="R11" s="76"/>
      <c r="S11" s="66">
        <f t="shared" si="1"/>
        <v>0</v>
      </c>
      <c r="T11" s="65"/>
    </row>
    <row r="12" spans="2:20" x14ac:dyDescent="0.2">
      <c r="B12" s="37" t="s">
        <v>42</v>
      </c>
      <c r="C12" s="38" t="s">
        <v>77</v>
      </c>
      <c r="D12" s="76">
        <v>1900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1900</v>
      </c>
      <c r="R12" s="40"/>
      <c r="S12" s="66">
        <f t="shared" si="1"/>
        <v>-1900</v>
      </c>
    </row>
    <row r="13" spans="2:20" x14ac:dyDescent="0.2">
      <c r="B13" s="37" t="s">
        <v>65</v>
      </c>
      <c r="C13" s="38" t="s">
        <v>59</v>
      </c>
      <c r="D13" s="76">
        <v>48500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48500</v>
      </c>
      <c r="R13" s="40"/>
      <c r="S13" s="3">
        <f t="shared" si="1"/>
        <v>-48500</v>
      </c>
    </row>
    <row r="14" spans="2:20" x14ac:dyDescent="0.2">
      <c r="B14" s="37" t="s">
        <v>29</v>
      </c>
      <c r="C14" s="38" t="s">
        <v>64</v>
      </c>
      <c r="D14" s="76">
        <v>58320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58320</v>
      </c>
      <c r="R14" s="40"/>
      <c r="S14" s="3">
        <f t="shared" si="1"/>
        <v>-58320</v>
      </c>
    </row>
    <row r="15" spans="2:20" x14ac:dyDescent="0.2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">
      <c r="B16" s="37">
        <v>467</v>
      </c>
      <c r="C16" s="64" t="s">
        <v>93</v>
      </c>
      <c r="D16" s="76">
        <v>4937.6400000000003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4937.6400000000003</v>
      </c>
      <c r="R16" s="40"/>
      <c r="S16" s="3">
        <f>R16-Q16</f>
        <v>-4937.6400000000003</v>
      </c>
    </row>
    <row r="17" spans="2:20" x14ac:dyDescent="0.2">
      <c r="B17" s="37">
        <v>499</v>
      </c>
      <c r="C17" s="38" t="s">
        <v>105</v>
      </c>
      <c r="D17" s="76">
        <v>6686.15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6686.15</v>
      </c>
      <c r="R17" s="40"/>
      <c r="S17" s="3">
        <f t="shared" si="1"/>
        <v>-6686.15</v>
      </c>
    </row>
    <row r="18" spans="2:20" x14ac:dyDescent="0.2">
      <c r="B18" s="109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">
      <c r="B22" s="109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">
      <c r="B23" s="109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">
      <c r="B24" s="109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">
      <c r="B25" s="109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">
      <c r="B26" s="109">
        <v>599</v>
      </c>
      <c r="C26" s="64" t="s">
        <v>79</v>
      </c>
      <c r="D26" s="76">
        <v>110624.22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110624.22</v>
      </c>
      <c r="R26" s="76"/>
      <c r="S26" s="3">
        <f>R26-Q26</f>
        <v>-110624.22</v>
      </c>
      <c r="T26" s="65"/>
    </row>
    <row r="27" spans="2:20" x14ac:dyDescent="0.2">
      <c r="B27" s="41"/>
      <c r="C27" s="42" t="s">
        <v>12</v>
      </c>
      <c r="D27" s="40">
        <f>SUM(D4:D26)</f>
        <v>9923978.3400000017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9923978.3400000017</v>
      </c>
      <c r="R27" s="67">
        <f>SUM(R4:R26)</f>
        <v>0</v>
      </c>
      <c r="S27" s="3">
        <f>R27-Q27</f>
        <v>-9923978.3400000017</v>
      </c>
    </row>
    <row r="28" spans="2:20" ht="6" customHeight="1" x14ac:dyDescent="0.2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">
      <c r="J32" s="66"/>
      <c r="K32" s="66"/>
      <c r="L32" s="66"/>
      <c r="M32" s="66"/>
      <c r="N32" s="66"/>
    </row>
    <row r="33" spans="2:20" s="3" customFormat="1" x14ac:dyDescent="0.2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40625" defaultRowHeight="12" x14ac:dyDescent="0.2"/>
  <cols>
    <col min="1" max="2" width="4" style="6" customWidth="1"/>
    <col min="3" max="3" width="6.7109375" style="8" customWidth="1"/>
    <col min="4" max="4" width="34.7109375" style="6" bestFit="1" customWidth="1"/>
    <col min="5" max="5" width="17.7109375" style="7" customWidth="1"/>
    <col min="6" max="7" width="12.42578125" style="7" bestFit="1" customWidth="1"/>
    <col min="8" max="8" width="13.5703125" style="7" bestFit="1" customWidth="1"/>
    <col min="9" max="11" width="13.5703125" style="7" hidden="1" customWidth="1"/>
    <col min="12" max="19" width="10.7109375" style="7" hidden="1" customWidth="1"/>
    <col min="20" max="20" width="11.5703125" style="7" hidden="1" customWidth="1"/>
    <col min="21" max="21" width="14.28515625" style="7" customWidth="1"/>
    <col min="22" max="22" width="13.5703125" style="6" bestFit="1" customWidth="1"/>
    <col min="23" max="16384" width="9.14062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.75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4.25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4.25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5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5" customHeight="1" x14ac:dyDescent="0.2">
      <c r="M36" s="134"/>
      <c r="N36" s="134"/>
    </row>
    <row r="37" spans="3:22" x14ac:dyDescent="0.2">
      <c r="M37" s="134"/>
      <c r="N37" s="134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70"/>
      <c r="M1" s="63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5" customHeight="1" x14ac:dyDescent="0.2">
      <c r="L37" s="134"/>
      <c r="M37" s="134"/>
    </row>
    <row r="38" spans="2:21" x14ac:dyDescent="0.2">
      <c r="L38" s="134"/>
      <c r="M38" s="134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8" width="13.5703125" style="7" customWidth="1"/>
    <col min="9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2" x14ac:dyDescent="0.2">
      <c r="A1" s="70"/>
      <c r="M1" s="63"/>
    </row>
    <row r="2" spans="1:22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5" customHeight="1" x14ac:dyDescent="0.2">
      <c r="L37" s="134"/>
      <c r="M37" s="134"/>
    </row>
    <row r="38" spans="2:22" x14ac:dyDescent="0.2">
      <c r="L38" s="134"/>
      <c r="M38" s="134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9" width="9.85546875" style="3" hidden="1" customWidth="1"/>
    <col min="10" max="10" width="0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2" style="3" bestFit="1" customWidth="1"/>
    <col min="19" max="16384" width="9.140625" style="2"/>
  </cols>
  <sheetData>
    <row r="1" spans="2:18" x14ac:dyDescent="0.2">
      <c r="D1" s="84"/>
      <c r="E1" s="84"/>
      <c r="F1" s="84"/>
      <c r="G1" s="84"/>
    </row>
    <row r="2" spans="2:18" s="1" customFormat="1" ht="24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75" thickTop="1" x14ac:dyDescent="0.2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">
      <c r="J29" s="66"/>
      <c r="K29" s="66"/>
      <c r="L29" s="66"/>
      <c r="M29" s="66"/>
      <c r="N29" s="66"/>
    </row>
    <row r="30" spans="1:18" s="3" customFormat="1" x14ac:dyDescent="0.2">
      <c r="A30" s="2"/>
      <c r="B30" s="48"/>
      <c r="J30" s="62"/>
      <c r="K30" s="62"/>
      <c r="L30" s="62"/>
      <c r="M30" s="66"/>
      <c r="N30" s="66"/>
    </row>
    <row r="31" spans="1:18" s="3" customFormat="1" x14ac:dyDescent="0.2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8" width="13.5703125" style="7" customWidth="1"/>
    <col min="9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70"/>
      <c r="M1" s="63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9" width="9.85546875" style="3" hidden="1" customWidth="1"/>
    <col min="10" max="10" width="0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4.28515625" style="3" customWidth="1"/>
    <col min="19" max="16384" width="9.140625" style="2"/>
  </cols>
  <sheetData>
    <row r="1" spans="2:18" x14ac:dyDescent="0.2">
      <c r="D1" s="84"/>
      <c r="E1" s="84"/>
      <c r="F1" s="84"/>
      <c r="G1" s="84"/>
    </row>
    <row r="2" spans="2:18" s="1" customFormat="1" ht="36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75" thickTop="1" x14ac:dyDescent="0.2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">
      <c r="J29" s="66"/>
      <c r="K29" s="66"/>
      <c r="L29" s="66"/>
      <c r="M29" s="66"/>
      <c r="N29" s="66"/>
    </row>
    <row r="30" spans="2:18" s="3" customFormat="1" x14ac:dyDescent="0.2">
      <c r="B30" s="48"/>
      <c r="J30" s="62"/>
      <c r="K30" s="62"/>
      <c r="L30" s="62"/>
      <c r="M30" s="66"/>
      <c r="N30" s="66"/>
    </row>
    <row r="31" spans="2:18" s="3" customFormat="1" x14ac:dyDescent="0.2">
      <c r="B31" s="4"/>
      <c r="C31" s="2"/>
      <c r="J31" s="62"/>
      <c r="K31" s="62"/>
      <c r="L31" s="62"/>
      <c r="M31" s="66"/>
      <c r="N31" s="66"/>
    </row>
    <row r="32" spans="2:18" s="3" customFormat="1" x14ac:dyDescent="0.2">
      <c r="B32" s="93"/>
      <c r="C32" s="2"/>
      <c r="J32" s="62"/>
      <c r="K32" s="62"/>
      <c r="L32" s="62"/>
      <c r="M32" s="66"/>
      <c r="N32" s="66"/>
    </row>
    <row r="33" spans="2:14" s="3" customFormat="1" x14ac:dyDescent="0.2">
      <c r="B33" s="4"/>
      <c r="C33" s="2"/>
      <c r="J33" s="62"/>
      <c r="K33" s="62"/>
      <c r="L33" s="62"/>
      <c r="M33" s="66"/>
      <c r="N33" s="66"/>
    </row>
    <row r="34" spans="2:14" s="3" customFormat="1" x14ac:dyDescent="0.2">
      <c r="B34" s="4"/>
      <c r="C34" s="2"/>
      <c r="J34" s="62"/>
      <c r="K34" s="62"/>
      <c r="L34" s="62"/>
      <c r="M34" s="66"/>
      <c r="N34" s="66"/>
    </row>
    <row r="35" spans="2:14" s="3" customFormat="1" x14ac:dyDescent="0.2">
      <c r="B35" s="4"/>
      <c r="C35" s="2"/>
      <c r="J35" s="62"/>
      <c r="K35" s="62"/>
      <c r="L35" s="62"/>
      <c r="M35" s="66"/>
      <c r="N35" s="66"/>
    </row>
    <row r="36" spans="2:14" s="3" customFormat="1" x14ac:dyDescent="0.2">
      <c r="B36" s="4"/>
      <c r="C36" s="2"/>
      <c r="J36" s="62"/>
      <c r="K36" s="62"/>
      <c r="L36" s="62"/>
      <c r="M36" s="66"/>
      <c r="N36" s="66"/>
    </row>
    <row r="37" spans="2:14" s="3" customFormat="1" x14ac:dyDescent="0.2">
      <c r="B37" s="4"/>
      <c r="C37" s="2"/>
      <c r="J37" s="62"/>
      <c r="K37" s="62"/>
      <c r="L37" s="62"/>
      <c r="M37" s="66"/>
      <c r="N37" s="66"/>
    </row>
    <row r="38" spans="2:14" s="3" customFormat="1" x14ac:dyDescent="0.2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FY24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'FY24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2023-10-28T02:05:10Z</dcterms:modified>
</cp:coreProperties>
</file>