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5"/>
  <workbookPr defaultThemeVersion="166925"/>
  <mc:AlternateContent xmlns:mc="http://schemas.openxmlformats.org/markup-compatibility/2006">
    <mc:Choice Requires="x15">
      <x15ac:absPath xmlns:x15ac="http://schemas.microsoft.com/office/spreadsheetml/2010/11/ac" url="\\rocket-data\staff\Admin\jfleming\Documents\01.00_Accounting\00.36 Negotiations\2022 Negotiations\For Use\00.00 Salary Schedules\"/>
    </mc:Choice>
  </mc:AlternateContent>
  <xr:revisionPtr revIDLastSave="0" documentId="13_ncr:1_{756C0D50-8329-4C30-9EA0-CCA315CD97B9}" xr6:coauthVersionLast="36" xr6:coauthVersionMax="36" xr10:uidLastSave="{00000000-0000-0000-0000-000000000000}"/>
  <bookViews>
    <workbookView xWindow="0" yWindow="0" windowWidth="19200" windowHeight="6810" xr2:uid="{00000000-000D-0000-FFFF-FFFF00000000}"/>
  </bookViews>
  <sheets>
    <sheet name="Bd Office" sheetId="1" r:id="rId1"/>
    <sheet name="EMIS" sheetId="2" r:id="rId2"/>
    <sheet name="Aides" sheetId="3" r:id="rId3"/>
    <sheet name="BldgSecy" sheetId="4" r:id="rId4"/>
    <sheet name="Custodian" sheetId="5" r:id="rId5"/>
    <sheet name="Cafeteria" sheetId="6" r:id="rId6"/>
    <sheet name="BusDriver" sheetId="7" r:id="rId7"/>
    <sheet name="Nurse" sheetId="10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6" l="1"/>
  <c r="O21" i="6" s="1"/>
  <c r="D21" i="6"/>
  <c r="U21" i="6" l="1"/>
  <c r="V21" i="6" s="1"/>
  <c r="P21" i="6"/>
  <c r="J21" i="6"/>
  <c r="V21" i="10" l="1"/>
  <c r="S32" i="10"/>
  <c r="P21" i="10"/>
  <c r="H21" i="10"/>
  <c r="E21" i="10"/>
  <c r="P5" i="10" l="1"/>
  <c r="T5" i="10" l="1"/>
  <c r="V5" i="10" s="1"/>
  <c r="Q5" i="10"/>
  <c r="S5" i="10" s="1"/>
  <c r="N5" i="10"/>
  <c r="T16" i="10"/>
  <c r="V16" i="10" s="1"/>
  <c r="Q16" i="10"/>
  <c r="F32" i="10" s="1"/>
  <c r="P16" i="10"/>
  <c r="N16" i="10"/>
  <c r="C32" i="10" s="1"/>
  <c r="T15" i="10"/>
  <c r="I31" i="10" s="1"/>
  <c r="Q15" i="10"/>
  <c r="S15" i="10" s="1"/>
  <c r="N15" i="10"/>
  <c r="P15" i="10" s="1"/>
  <c r="T14" i="10"/>
  <c r="V14" i="10" s="1"/>
  <c r="Q14" i="10"/>
  <c r="F30" i="10" s="1"/>
  <c r="N14" i="10"/>
  <c r="P14" i="10" s="1"/>
  <c r="T13" i="10"/>
  <c r="V13" i="10" s="1"/>
  <c r="Q13" i="10"/>
  <c r="S13" i="10" s="1"/>
  <c r="N13" i="10"/>
  <c r="P13" i="10" s="1"/>
  <c r="T12" i="10"/>
  <c r="V12" i="10" s="1"/>
  <c r="Q12" i="10"/>
  <c r="F28" i="10" s="1"/>
  <c r="N12" i="10"/>
  <c r="C28" i="10" s="1"/>
  <c r="T11" i="10"/>
  <c r="I27" i="10" s="1"/>
  <c r="Q11" i="10"/>
  <c r="S11" i="10" s="1"/>
  <c r="N11" i="10"/>
  <c r="P11" i="10" s="1"/>
  <c r="T10" i="10"/>
  <c r="V10" i="10" s="1"/>
  <c r="Q10" i="10"/>
  <c r="F26" i="10" s="1"/>
  <c r="N10" i="10"/>
  <c r="P10" i="10" s="1"/>
  <c r="T9" i="10"/>
  <c r="V9" i="10" s="1"/>
  <c r="Q9" i="10"/>
  <c r="S9" i="10" s="1"/>
  <c r="N9" i="10"/>
  <c r="P9" i="10" s="1"/>
  <c r="T8" i="10"/>
  <c r="V8" i="10" s="1"/>
  <c r="Q8" i="10"/>
  <c r="F24" i="10" s="1"/>
  <c r="N8" i="10"/>
  <c r="C24" i="10" s="1"/>
  <c r="T7" i="10"/>
  <c r="I23" i="10" s="1"/>
  <c r="Q7" i="10"/>
  <c r="S7" i="10" s="1"/>
  <c r="N7" i="10"/>
  <c r="P7" i="10" s="1"/>
  <c r="T6" i="10"/>
  <c r="V6" i="10" s="1"/>
  <c r="Q6" i="10"/>
  <c r="F22" i="10" s="1"/>
  <c r="N6" i="10"/>
  <c r="P6" i="10" s="1"/>
  <c r="E28" i="10" l="1"/>
  <c r="N28" i="10"/>
  <c r="P28" i="10" s="1"/>
  <c r="H28" i="10"/>
  <c r="Q28" i="10"/>
  <c r="S28" i="10" s="1"/>
  <c r="K23" i="10"/>
  <c r="T23" i="10"/>
  <c r="V23" i="10" s="1"/>
  <c r="E32" i="10"/>
  <c r="N32" i="10"/>
  <c r="P32" i="10" s="1"/>
  <c r="H24" i="10"/>
  <c r="Q24" i="10"/>
  <c r="S24" i="10" s="1"/>
  <c r="H26" i="10"/>
  <c r="Q26" i="10"/>
  <c r="S26" i="10" s="1"/>
  <c r="E24" i="10"/>
  <c r="N24" i="10"/>
  <c r="P24" i="10" s="1"/>
  <c r="H32" i="10"/>
  <c r="Q32" i="10"/>
  <c r="K31" i="10"/>
  <c r="T31" i="10"/>
  <c r="V31" i="10" s="1"/>
  <c r="H22" i="10"/>
  <c r="Q22" i="10"/>
  <c r="S22" i="10" s="1"/>
  <c r="K27" i="10"/>
  <c r="T27" i="10"/>
  <c r="V27" i="10" s="1"/>
  <c r="H30" i="10"/>
  <c r="Q30" i="10"/>
  <c r="S30" i="10" s="1"/>
  <c r="C21" i="10"/>
  <c r="I22" i="10"/>
  <c r="C23" i="10"/>
  <c r="I24" i="10"/>
  <c r="C25" i="10"/>
  <c r="I26" i="10"/>
  <c r="C27" i="10"/>
  <c r="I28" i="10"/>
  <c r="C29" i="10"/>
  <c r="I30" i="10"/>
  <c r="C31" i="10"/>
  <c r="I32" i="10"/>
  <c r="S6" i="10"/>
  <c r="V7" i="10"/>
  <c r="S10" i="10"/>
  <c r="V11" i="10"/>
  <c r="S14" i="10"/>
  <c r="V15" i="10"/>
  <c r="F21" i="10"/>
  <c r="F23" i="10"/>
  <c r="F25" i="10"/>
  <c r="F27" i="10"/>
  <c r="F29" i="10"/>
  <c r="F31" i="10"/>
  <c r="P8" i="10"/>
  <c r="P12" i="10"/>
  <c r="I25" i="10"/>
  <c r="I21" i="10"/>
  <c r="C22" i="10"/>
  <c r="C26" i="10"/>
  <c r="I29" i="10"/>
  <c r="C30" i="10"/>
  <c r="S8" i="10"/>
  <c r="S12" i="10"/>
  <c r="S16" i="10"/>
  <c r="E26" i="10" l="1"/>
  <c r="N26" i="10"/>
  <c r="P26" i="10" s="1"/>
  <c r="H27" i="10"/>
  <c r="Q27" i="10"/>
  <c r="S27" i="10" s="1"/>
  <c r="T26" i="10"/>
  <c r="V26" i="10" s="1"/>
  <c r="K26" i="10"/>
  <c r="E22" i="10"/>
  <c r="N22" i="10"/>
  <c r="P22" i="10" s="1"/>
  <c r="H25" i="10"/>
  <c r="Q25" i="10"/>
  <c r="S25" i="10" s="1"/>
  <c r="N25" i="10"/>
  <c r="P25" i="10" s="1"/>
  <c r="E25" i="10"/>
  <c r="K21" i="10"/>
  <c r="T21" i="10"/>
  <c r="T24" i="10"/>
  <c r="V24" i="10" s="1"/>
  <c r="K24" i="10"/>
  <c r="E30" i="10"/>
  <c r="N30" i="10"/>
  <c r="P30" i="10" s="1"/>
  <c r="H29" i="10"/>
  <c r="Q29" i="10"/>
  <c r="S29" i="10" s="1"/>
  <c r="H23" i="10"/>
  <c r="Q23" i="10"/>
  <c r="S23" i="10" s="1"/>
  <c r="N23" i="10"/>
  <c r="P23" i="10" s="1"/>
  <c r="E23" i="10"/>
  <c r="T28" i="10"/>
  <c r="V28" i="10" s="1"/>
  <c r="K28" i="10"/>
  <c r="N27" i="10"/>
  <c r="P27" i="10" s="1"/>
  <c r="E27" i="10"/>
  <c r="T32" i="10"/>
  <c r="V32" i="10" s="1"/>
  <c r="K32" i="10"/>
  <c r="K25" i="10"/>
  <c r="T25" i="10"/>
  <c r="V25" i="10" s="1"/>
  <c r="Q21" i="10"/>
  <c r="S21" i="10" s="1"/>
  <c r="N31" i="10"/>
  <c r="P31" i="10" s="1"/>
  <c r="E31" i="10"/>
  <c r="T30" i="10"/>
  <c r="V30" i="10" s="1"/>
  <c r="K30" i="10"/>
  <c r="T22" i="10"/>
  <c r="V22" i="10" s="1"/>
  <c r="K22" i="10"/>
  <c r="H31" i="10"/>
  <c r="Q31" i="10"/>
  <c r="S31" i="10" s="1"/>
  <c r="K29" i="10"/>
  <c r="T29" i="10"/>
  <c r="V29" i="10" s="1"/>
  <c r="N29" i="10"/>
  <c r="P29" i="10" s="1"/>
  <c r="E29" i="10"/>
  <c r="N21" i="10"/>
  <c r="AF11" i="7" l="1"/>
  <c r="AJ11" i="7" s="1"/>
  <c r="AK11" i="7" s="1"/>
  <c r="AC6" i="7"/>
  <c r="AB7" i="7"/>
  <c r="AF7" i="7" s="1"/>
  <c r="AJ7" i="7" s="1"/>
  <c r="AK7" i="7" s="1"/>
  <c r="AB8" i="7"/>
  <c r="AF8" i="7" s="1"/>
  <c r="AB9" i="7"/>
  <c r="AF9" i="7" s="1"/>
  <c r="AB10" i="7"/>
  <c r="AF10" i="7" s="1"/>
  <c r="AB11" i="7"/>
  <c r="AC11" i="7" s="1"/>
  <c r="AB12" i="7"/>
  <c r="AF12" i="7" s="1"/>
  <c r="AB13" i="7"/>
  <c r="AF13" i="7" s="1"/>
  <c r="AB14" i="7"/>
  <c r="AF14" i="7" s="1"/>
  <c r="Y14" i="7"/>
  <c r="Y13" i="7"/>
  <c r="Y12" i="7"/>
  <c r="Y11" i="7"/>
  <c r="Y10" i="7"/>
  <c r="Y9" i="7"/>
  <c r="Y8" i="7"/>
  <c r="Y7" i="7"/>
  <c r="AB6" i="7"/>
  <c r="AF6" i="7" s="1"/>
  <c r="D9" i="6"/>
  <c r="D10" i="6"/>
  <c r="D11" i="6"/>
  <c r="D12" i="6"/>
  <c r="D13" i="6"/>
  <c r="D14" i="6"/>
  <c r="D15" i="6"/>
  <c r="D16" i="6"/>
  <c r="D17" i="6"/>
  <c r="D18" i="6"/>
  <c r="E9" i="6"/>
  <c r="F9" i="6"/>
  <c r="E10" i="6"/>
  <c r="F10" i="6"/>
  <c r="E11" i="6"/>
  <c r="F11" i="6"/>
  <c r="E12" i="6"/>
  <c r="F12" i="6"/>
  <c r="E13" i="6"/>
  <c r="F13" i="6"/>
  <c r="E14" i="6"/>
  <c r="F14" i="6"/>
  <c r="E15" i="6"/>
  <c r="F15" i="6"/>
  <c r="E16" i="6"/>
  <c r="F16" i="6"/>
  <c r="E17" i="6"/>
  <c r="F17" i="6"/>
  <c r="E18" i="6"/>
  <c r="F18" i="6"/>
  <c r="I10" i="6"/>
  <c r="O10" i="6" s="1"/>
  <c r="U10" i="6" s="1"/>
  <c r="I11" i="6"/>
  <c r="O11" i="6" s="1"/>
  <c r="U11" i="6" s="1"/>
  <c r="I12" i="6"/>
  <c r="O12" i="6" s="1"/>
  <c r="U12" i="6" s="1"/>
  <c r="I13" i="6"/>
  <c r="O13" i="6" s="1"/>
  <c r="U13" i="6" s="1"/>
  <c r="I14" i="6"/>
  <c r="O14" i="6" s="1"/>
  <c r="U14" i="6" s="1"/>
  <c r="I15" i="6"/>
  <c r="O15" i="6" s="1"/>
  <c r="U15" i="6" s="1"/>
  <c r="I16" i="6"/>
  <c r="O16" i="6" s="1"/>
  <c r="U16" i="6" s="1"/>
  <c r="I17" i="6"/>
  <c r="O17" i="6" s="1"/>
  <c r="U17" i="6" s="1"/>
  <c r="I18" i="6"/>
  <c r="O18" i="6" s="1"/>
  <c r="U18" i="6" s="1"/>
  <c r="I9" i="6"/>
  <c r="O9" i="6" s="1"/>
  <c r="U9" i="6" s="1"/>
  <c r="L9" i="5"/>
  <c r="L14" i="5"/>
  <c r="H8" i="5"/>
  <c r="H9" i="5"/>
  <c r="H11" i="5"/>
  <c r="H14" i="5"/>
  <c r="O9" i="5"/>
  <c r="P9" i="5" s="1"/>
  <c r="K8" i="5"/>
  <c r="L8" i="5" s="1"/>
  <c r="K9" i="5"/>
  <c r="K11" i="5"/>
  <c r="O11" i="5" s="1"/>
  <c r="P11" i="5" s="1"/>
  <c r="K14" i="5"/>
  <c r="O14" i="5" s="1"/>
  <c r="P14" i="5" s="1"/>
  <c r="G7" i="5"/>
  <c r="H7" i="5" s="1"/>
  <c r="G8" i="5"/>
  <c r="G9" i="5"/>
  <c r="G10" i="5"/>
  <c r="K10" i="5" s="1"/>
  <c r="G11" i="5"/>
  <c r="G12" i="5"/>
  <c r="K12" i="5" s="1"/>
  <c r="G13" i="5"/>
  <c r="H13" i="5" s="1"/>
  <c r="G14" i="5"/>
  <c r="G15" i="5"/>
  <c r="H15" i="5" s="1"/>
  <c r="G6" i="5"/>
  <c r="K6" i="5" s="1"/>
  <c r="H11" i="4"/>
  <c r="D7" i="4"/>
  <c r="D8" i="4"/>
  <c r="D9" i="4"/>
  <c r="D10" i="4"/>
  <c r="D11" i="4"/>
  <c r="D12" i="4"/>
  <c r="D13" i="4"/>
  <c r="D14" i="4"/>
  <c r="D15" i="4"/>
  <c r="E9" i="3"/>
  <c r="E10" i="3"/>
  <c r="E11" i="3"/>
  <c r="E12" i="3"/>
  <c r="E13" i="3"/>
  <c r="E14" i="3"/>
  <c r="E15" i="3"/>
  <c r="E16" i="3"/>
  <c r="E17" i="3"/>
  <c r="D9" i="3"/>
  <c r="D10" i="3"/>
  <c r="D11" i="3"/>
  <c r="D12" i="3"/>
  <c r="D13" i="3"/>
  <c r="D14" i="3"/>
  <c r="D15" i="3"/>
  <c r="D16" i="3"/>
  <c r="D17" i="3"/>
  <c r="G7" i="4"/>
  <c r="K7" i="4" s="1"/>
  <c r="G8" i="4"/>
  <c r="H8" i="4" s="1"/>
  <c r="G9" i="4"/>
  <c r="H9" i="4" s="1"/>
  <c r="G10" i="4"/>
  <c r="H10" i="4" s="1"/>
  <c r="G11" i="4"/>
  <c r="K11" i="4" s="1"/>
  <c r="G12" i="4"/>
  <c r="H12" i="4" s="1"/>
  <c r="G13" i="4"/>
  <c r="H13" i="4" s="1"/>
  <c r="G14" i="4"/>
  <c r="H14" i="4" s="1"/>
  <c r="G15" i="4"/>
  <c r="K15" i="4" s="1"/>
  <c r="G6" i="4"/>
  <c r="H6" i="4" s="1"/>
  <c r="D8" i="1"/>
  <c r="D9" i="1"/>
  <c r="D10" i="1"/>
  <c r="D11" i="1"/>
  <c r="D12" i="1"/>
  <c r="D13" i="1"/>
  <c r="D14" i="1"/>
  <c r="D15" i="1"/>
  <c r="D16" i="1"/>
  <c r="D17" i="1"/>
  <c r="D7" i="1"/>
  <c r="G8" i="1"/>
  <c r="K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K17" i="1" s="1"/>
  <c r="O17" i="1" s="1"/>
  <c r="P17" i="1" s="1"/>
  <c r="G7" i="1"/>
  <c r="K7" i="1" s="1"/>
  <c r="O7" i="1" s="1"/>
  <c r="P7" i="1" s="1"/>
  <c r="R11" i="3"/>
  <c r="M17" i="3"/>
  <c r="R17" i="3" s="1"/>
  <c r="M11" i="3"/>
  <c r="M14" i="3"/>
  <c r="R14" i="3" s="1"/>
  <c r="M16" i="3"/>
  <c r="R16" i="3" s="1"/>
  <c r="H9" i="3"/>
  <c r="M9" i="3" s="1"/>
  <c r="R9" i="3" s="1"/>
  <c r="H10" i="3"/>
  <c r="M10" i="3" s="1"/>
  <c r="R10" i="3" s="1"/>
  <c r="H11" i="3"/>
  <c r="H12" i="3"/>
  <c r="M12" i="3" s="1"/>
  <c r="R12" i="3" s="1"/>
  <c r="H13" i="3"/>
  <c r="M13" i="3" s="1"/>
  <c r="R13" i="3" s="1"/>
  <c r="H14" i="3"/>
  <c r="H15" i="3"/>
  <c r="M15" i="3" s="1"/>
  <c r="R15" i="3" s="1"/>
  <c r="H16" i="3"/>
  <c r="H17" i="3"/>
  <c r="H8" i="3"/>
  <c r="M8" i="3" s="1"/>
  <c r="L6" i="5" l="1"/>
  <c r="O6" i="5"/>
  <c r="P6" i="5" s="1"/>
  <c r="O12" i="5"/>
  <c r="P12" i="5" s="1"/>
  <c r="L12" i="5"/>
  <c r="N8" i="3"/>
  <c r="R8" i="3"/>
  <c r="L10" i="5"/>
  <c r="O10" i="5"/>
  <c r="P10" i="5" s="1"/>
  <c r="K10" i="4"/>
  <c r="L10" i="4" s="1"/>
  <c r="H12" i="5"/>
  <c r="H15" i="4"/>
  <c r="K15" i="5"/>
  <c r="K7" i="5"/>
  <c r="O8" i="5"/>
  <c r="P8" i="5" s="1"/>
  <c r="H10" i="5"/>
  <c r="H7" i="4"/>
  <c r="L11" i="5"/>
  <c r="K13" i="5"/>
  <c r="H6" i="5"/>
  <c r="AC7" i="7"/>
  <c r="K14" i="4"/>
  <c r="L14" i="4" s="1"/>
  <c r="AG13" i="7"/>
  <c r="AJ13" i="7"/>
  <c r="AK13" i="7" s="1"/>
  <c r="AJ12" i="7"/>
  <c r="AK12" i="7" s="1"/>
  <c r="AG12" i="7"/>
  <c r="AJ6" i="7"/>
  <c r="AK6" i="7" s="1"/>
  <c r="AG6" i="7"/>
  <c r="AG9" i="7"/>
  <c r="AJ9" i="7"/>
  <c r="AK9" i="7" s="1"/>
  <c r="AJ8" i="7"/>
  <c r="AK8" i="7" s="1"/>
  <c r="AG8" i="7"/>
  <c r="AJ14" i="7"/>
  <c r="AK14" i="7" s="1"/>
  <c r="AG14" i="7"/>
  <c r="AJ10" i="7"/>
  <c r="AK10" i="7" s="1"/>
  <c r="AG10" i="7"/>
  <c r="AC14" i="7"/>
  <c r="AC10" i="7"/>
  <c r="AG11" i="7"/>
  <c r="AG7" i="7"/>
  <c r="AC13" i="7"/>
  <c r="AC9" i="7"/>
  <c r="AC12" i="7"/>
  <c r="AC8" i="7"/>
  <c r="L15" i="4"/>
  <c r="O15" i="4"/>
  <c r="P15" i="4" s="1"/>
  <c r="L7" i="4"/>
  <c r="O7" i="4"/>
  <c r="P7" i="4" s="1"/>
  <c r="L11" i="4"/>
  <c r="O11" i="4"/>
  <c r="P11" i="4" s="1"/>
  <c r="K13" i="4"/>
  <c r="K9" i="4"/>
  <c r="K6" i="4"/>
  <c r="K12" i="4"/>
  <c r="K8" i="4"/>
  <c r="O14" i="4"/>
  <c r="P14" i="4" s="1"/>
  <c r="O10" i="4"/>
  <c r="P10" i="4" s="1"/>
  <c r="H17" i="1"/>
  <c r="O8" i="1"/>
  <c r="P8" i="1" s="1"/>
  <c r="L8" i="1"/>
  <c r="K12" i="1"/>
  <c r="L7" i="1"/>
  <c r="K16" i="1"/>
  <c r="H8" i="1"/>
  <c r="H7" i="1"/>
  <c r="L17" i="1"/>
  <c r="K15" i="1"/>
  <c r="K11" i="1"/>
  <c r="K14" i="1"/>
  <c r="K10" i="1"/>
  <c r="K13" i="1"/>
  <c r="K9" i="1"/>
  <c r="K10" i="2"/>
  <c r="L10" i="2" s="1"/>
  <c r="K11" i="2"/>
  <c r="L11" i="2" s="1"/>
  <c r="K12" i="2"/>
  <c r="L12" i="2" s="1"/>
  <c r="K13" i="2"/>
  <c r="L13" i="2" s="1"/>
  <c r="K6" i="2"/>
  <c r="L6" i="2" s="1"/>
  <c r="G16" i="2"/>
  <c r="K16" i="2" s="1"/>
  <c r="G15" i="2"/>
  <c r="K15" i="2" s="1"/>
  <c r="G14" i="2"/>
  <c r="K14" i="2" s="1"/>
  <c r="G13" i="2"/>
  <c r="G12" i="2"/>
  <c r="H12" i="2" s="1"/>
  <c r="G11" i="2"/>
  <c r="G10" i="2"/>
  <c r="H10" i="2" s="1"/>
  <c r="G9" i="2"/>
  <c r="K9" i="2" s="1"/>
  <c r="G8" i="2"/>
  <c r="K8" i="2" s="1"/>
  <c r="G7" i="2"/>
  <c r="K7" i="2" s="1"/>
  <c r="H15" i="2"/>
  <c r="H13" i="2"/>
  <c r="H11" i="2"/>
  <c r="H8" i="2"/>
  <c r="H6" i="2"/>
  <c r="G6" i="2"/>
  <c r="L14" i="2" l="1"/>
  <c r="O14" i="2"/>
  <c r="P14" i="2" s="1"/>
  <c r="L16" i="2"/>
  <c r="O16" i="2"/>
  <c r="P16" i="2" s="1"/>
  <c r="L15" i="2"/>
  <c r="O15" i="2"/>
  <c r="P15" i="2" s="1"/>
  <c r="L9" i="2"/>
  <c r="O9" i="2"/>
  <c r="P9" i="2" s="1"/>
  <c r="L7" i="2"/>
  <c r="O7" i="2"/>
  <c r="P7" i="2" s="1"/>
  <c r="L8" i="2"/>
  <c r="O8" i="2"/>
  <c r="P8" i="2" s="1"/>
  <c r="O13" i="2"/>
  <c r="P13" i="2" s="1"/>
  <c r="O12" i="2"/>
  <c r="P12" i="2" s="1"/>
  <c r="O7" i="5"/>
  <c r="P7" i="5" s="1"/>
  <c r="L7" i="5"/>
  <c r="O6" i="2"/>
  <c r="P6" i="2" s="1"/>
  <c r="O11" i="2"/>
  <c r="P11" i="2" s="1"/>
  <c r="O15" i="5"/>
  <c r="P15" i="5" s="1"/>
  <c r="L15" i="5"/>
  <c r="H16" i="2"/>
  <c r="O10" i="2"/>
  <c r="P10" i="2" s="1"/>
  <c r="O13" i="5"/>
  <c r="P13" i="5" s="1"/>
  <c r="L13" i="5"/>
  <c r="H14" i="2"/>
  <c r="L8" i="4"/>
  <c r="O8" i="4"/>
  <c r="P8" i="4" s="1"/>
  <c r="O13" i="4"/>
  <c r="P13" i="4" s="1"/>
  <c r="L13" i="4"/>
  <c r="O9" i="4"/>
  <c r="P9" i="4" s="1"/>
  <c r="L9" i="4"/>
  <c r="O12" i="4"/>
  <c r="P12" i="4" s="1"/>
  <c r="L12" i="4"/>
  <c r="L6" i="4"/>
  <c r="O6" i="4"/>
  <c r="P6" i="4" s="1"/>
  <c r="O10" i="1"/>
  <c r="P10" i="1" s="1"/>
  <c r="L10" i="1"/>
  <c r="O14" i="1"/>
  <c r="P14" i="1" s="1"/>
  <c r="L14" i="1"/>
  <c r="O12" i="1"/>
  <c r="P12" i="1" s="1"/>
  <c r="L12" i="1"/>
  <c r="O9" i="1"/>
  <c r="P9" i="1" s="1"/>
  <c r="L9" i="1"/>
  <c r="O11" i="1"/>
  <c r="P11" i="1" s="1"/>
  <c r="L11" i="1"/>
  <c r="O13" i="1"/>
  <c r="P13" i="1" s="1"/>
  <c r="L13" i="1"/>
  <c r="O15" i="1"/>
  <c r="P15" i="1" s="1"/>
  <c r="L15" i="1"/>
  <c r="O16" i="1"/>
  <c r="P16" i="1" s="1"/>
  <c r="L16" i="1"/>
  <c r="H7" i="2"/>
  <c r="H9" i="2"/>
  <c r="W11" i="6" l="1"/>
  <c r="W15" i="6"/>
  <c r="Q10" i="6"/>
  <c r="Q11" i="6"/>
  <c r="Q12" i="6"/>
  <c r="R13" i="6"/>
  <c r="R14" i="6"/>
  <c r="R15" i="6"/>
  <c r="Q17" i="6"/>
  <c r="Q18" i="6"/>
  <c r="P9" i="6"/>
  <c r="L11" i="6"/>
  <c r="L13" i="6"/>
  <c r="L16" i="6"/>
  <c r="L17" i="6"/>
  <c r="V15" i="6"/>
  <c r="X11" i="6"/>
  <c r="R17" i="6"/>
  <c r="R16" i="6"/>
  <c r="Q16" i="6"/>
  <c r="P16" i="6"/>
  <c r="P15" i="6"/>
  <c r="P14" i="6"/>
  <c r="P13" i="6"/>
  <c r="P11" i="6"/>
  <c r="Q9" i="6"/>
  <c r="L18" i="6"/>
  <c r="K18" i="6"/>
  <c r="J18" i="6"/>
  <c r="J16" i="6"/>
  <c r="L15" i="6"/>
  <c r="K15" i="6"/>
  <c r="J15" i="6"/>
  <c r="L14" i="6"/>
  <c r="K14" i="6"/>
  <c r="J14" i="6"/>
  <c r="K13" i="6"/>
  <c r="J13" i="6"/>
  <c r="L12" i="6"/>
  <c r="K12" i="6"/>
  <c r="J12" i="6"/>
  <c r="L10" i="6"/>
  <c r="K10" i="6"/>
  <c r="J10" i="6"/>
  <c r="L9" i="6"/>
  <c r="K9" i="6"/>
  <c r="J9" i="6"/>
  <c r="D8" i="3"/>
  <c r="O16" i="3"/>
  <c r="I14" i="3"/>
  <c r="I13" i="3"/>
  <c r="O9" i="3"/>
  <c r="N16" i="3"/>
  <c r="O17" i="3"/>
  <c r="J17" i="3"/>
  <c r="J16" i="3"/>
  <c r="J15" i="3"/>
  <c r="J14" i="3"/>
  <c r="I12" i="3"/>
  <c r="I11" i="3"/>
  <c r="J10" i="3"/>
  <c r="J9" i="3"/>
  <c r="Y6" i="7"/>
  <c r="D15" i="5"/>
  <c r="D14" i="5"/>
  <c r="D13" i="5"/>
  <c r="D12" i="5"/>
  <c r="D11" i="5"/>
  <c r="D10" i="5"/>
  <c r="D9" i="5"/>
  <c r="D8" i="5"/>
  <c r="D7" i="5"/>
  <c r="D6" i="5"/>
  <c r="D6" i="4"/>
  <c r="E8" i="3"/>
  <c r="D16" i="2"/>
  <c r="D15" i="2"/>
  <c r="D14" i="2"/>
  <c r="D13" i="2"/>
  <c r="D12" i="2"/>
  <c r="D11" i="2"/>
  <c r="D10" i="2"/>
  <c r="D9" i="2"/>
  <c r="D8" i="2"/>
  <c r="D7" i="2"/>
  <c r="D6" i="2"/>
  <c r="W16" i="6" l="1"/>
  <c r="V16" i="6"/>
  <c r="X16" i="6"/>
  <c r="Q14" i="6"/>
  <c r="R18" i="6"/>
  <c r="Q13" i="6"/>
  <c r="X15" i="6"/>
  <c r="R10" i="6"/>
  <c r="P17" i="6"/>
  <c r="R9" i="6"/>
  <c r="N9" i="3"/>
  <c r="N17" i="3"/>
  <c r="V11" i="6"/>
  <c r="X9" i="6"/>
  <c r="R11" i="6"/>
  <c r="P12" i="6"/>
  <c r="P10" i="6"/>
  <c r="R12" i="6"/>
  <c r="Q15" i="6"/>
  <c r="P18" i="6"/>
  <c r="J11" i="6"/>
  <c r="K16" i="6"/>
  <c r="K11" i="6"/>
  <c r="J17" i="6"/>
  <c r="K17" i="6"/>
  <c r="O13" i="3"/>
  <c r="N13" i="3"/>
  <c r="O8" i="3"/>
  <c r="I15" i="3"/>
  <c r="J13" i="3"/>
  <c r="I8" i="3"/>
  <c r="I16" i="3"/>
  <c r="I9" i="3"/>
  <c r="I17" i="3"/>
  <c r="I10" i="3"/>
  <c r="J8" i="3"/>
  <c r="J11" i="3"/>
  <c r="J12" i="3"/>
  <c r="X13" i="6" l="1"/>
  <c r="V13" i="6"/>
  <c r="W17" i="6"/>
  <c r="X17" i="6"/>
  <c r="V17" i="6"/>
  <c r="V18" i="6"/>
  <c r="X18" i="6"/>
  <c r="W18" i="6"/>
  <c r="W13" i="6"/>
  <c r="X10" i="6"/>
  <c r="W10" i="6"/>
  <c r="V10" i="6"/>
  <c r="X12" i="6"/>
  <c r="W12" i="6"/>
  <c r="V12" i="6"/>
  <c r="X14" i="6"/>
  <c r="W14" i="6"/>
  <c r="V14" i="6"/>
  <c r="V9" i="6"/>
  <c r="W9" i="6"/>
  <c r="T16" i="3"/>
  <c r="S16" i="3"/>
  <c r="T8" i="3"/>
  <c r="S8" i="3"/>
  <c r="N15" i="3"/>
  <c r="O15" i="3"/>
  <c r="O14" i="3"/>
  <c r="N14" i="3"/>
  <c r="N10" i="3"/>
  <c r="O10" i="3"/>
  <c r="O11" i="3"/>
  <c r="N11" i="3"/>
  <c r="O12" i="3"/>
  <c r="N12" i="3"/>
  <c r="T17" i="3"/>
  <c r="S17" i="3"/>
  <c r="S13" i="3"/>
  <c r="T13" i="3"/>
  <c r="T9" i="3"/>
  <c r="S9" i="3"/>
  <c r="T11" i="3" l="1"/>
  <c r="S11" i="3"/>
  <c r="T15" i="3"/>
  <c r="S15" i="3"/>
  <c r="T10" i="3"/>
  <c r="S10" i="3"/>
  <c r="S12" i="3"/>
  <c r="T12" i="3"/>
  <c r="T14" i="3"/>
  <c r="S14" i="3"/>
</calcChain>
</file>

<file path=xl/sharedStrings.xml><?xml version="1.0" encoding="utf-8"?>
<sst xmlns="http://schemas.openxmlformats.org/spreadsheetml/2006/main" count="151" uniqueCount="75">
  <si>
    <t>CENTRAL OFFICE</t>
  </si>
  <si>
    <t>PAYROLL MON-THURS</t>
  </si>
  <si>
    <t>ACCOUNTS PAYABLE TUES, THURS, FRI</t>
  </si>
  <si>
    <t xml:space="preserve"> </t>
  </si>
  <si>
    <t>FY21-FY22</t>
  </si>
  <si>
    <t>FY23</t>
  </si>
  <si>
    <t>FY24</t>
  </si>
  <si>
    <t>FY25</t>
  </si>
  <si>
    <t>Payroll</t>
  </si>
  <si>
    <t>209 days/1672 hrs FY 2019</t>
  </si>
  <si>
    <t>A/P</t>
  </si>
  <si>
    <t>160/1280 hrs FY 2019</t>
  </si>
  <si>
    <t>PAYROLL / AP</t>
  </si>
  <si>
    <t>EMIS - 260</t>
  </si>
  <si>
    <t>8HRS/DAY-10 PAID HOLIDAYS (2,080  HOURS)</t>
  </si>
  <si>
    <t>EMIS COORDINATOR</t>
  </si>
  <si>
    <t>FY21-22</t>
  </si>
  <si>
    <r>
      <t xml:space="preserve">184 DAYS </t>
    </r>
    <r>
      <rPr>
        <u/>
        <sz val="9"/>
        <color theme="1"/>
        <rFont val="Calibri"/>
        <family val="2"/>
        <scheme val="minor"/>
      </rPr>
      <t xml:space="preserve"> (179 work days/5 holidays) Out before Memorial Day</t>
    </r>
  </si>
  <si>
    <t xml:space="preserve">  7HRS/DAY 5 PAID HOLIDAY (1288 HRS)   </t>
  </si>
  <si>
    <t>5HRS/DAY 5 PAID HOLIDAYS (920 HRS)</t>
  </si>
  <si>
    <t>6.5hrs/day; 5 pd holidays (1202.5 hrs)</t>
  </si>
  <si>
    <t>7HRS</t>
  </si>
  <si>
    <t>5HRS</t>
  </si>
  <si>
    <t>7 hrs</t>
  </si>
  <si>
    <t>5 hrs</t>
  </si>
  <si>
    <t>REVISED:  MAY 2017</t>
  </si>
  <si>
    <t>BUILDING SECRETARIES (208 DAYS)</t>
  </si>
  <si>
    <t>8HRS/DAY 6 PAID HOLIDAYS (1,664 HRS)</t>
  </si>
  <si>
    <t>BUILDING SECRETARY</t>
  </si>
  <si>
    <t>MAINTENANCE/CUSTODIANS - FULL TIME (260 DAYS)</t>
  </si>
  <si>
    <t>MAINTENANCE/CUSTODIAL</t>
  </si>
  <si>
    <t xml:space="preserve">COOKS  </t>
  </si>
  <si>
    <t xml:space="preserve">RHS: 179 work/5holidays (184 total):  6.5hr/1196; </t>
  </si>
  <si>
    <t>RES:   179 work/5holidays/2 extra (186 total):  7hrs/1302</t>
  </si>
  <si>
    <t>8 HRS</t>
  </si>
  <si>
    <t>7 HRS</t>
  </si>
  <si>
    <t>6.5HRS</t>
  </si>
  <si>
    <t>8 hrs</t>
  </si>
  <si>
    <t>6.5 hrs</t>
  </si>
  <si>
    <t>CAFETERIA</t>
  </si>
  <si>
    <t xml:space="preserve">BUS DRIVERS </t>
  </si>
  <si>
    <t>( DAY BEFORE TO GET ROUTES/READY BUS;DAY AFTER TO CLEAN BUS)</t>
  </si>
  <si>
    <t>179 work days/2 extra/5 holidays (total 186) - 558 hours</t>
  </si>
  <si>
    <t>BUS MECHANIC -HOURLY RATE PLACEMENT * 2080 HRS.</t>
  </si>
  <si>
    <t>ACTIVITY DRIVING - Current hourly rate</t>
  </si>
  <si>
    <t>STEP 0 FY2013</t>
  </si>
  <si>
    <t>WAITING - $10/HR</t>
  </si>
  <si>
    <t>MARION CITY SHUTTLE - $15.00</t>
  </si>
  <si>
    <t>TRI-RIVERS SHUTTLE - $15.00</t>
  </si>
  <si>
    <t>RIVER VALLEY SHUTTLE - $15/RUN</t>
  </si>
  <si>
    <t>BUS DRIVER SCHEDULE</t>
  </si>
  <si>
    <t>School Nurse/Health Consultant Salary Schedule</t>
  </si>
  <si>
    <t>186 days x 7 hours/day (1,302 hours)</t>
  </si>
  <si>
    <t>FY2022</t>
  </si>
  <si>
    <t>Step</t>
  </si>
  <si>
    <t>Salary</t>
  </si>
  <si>
    <t>FY2023 3%</t>
  </si>
  <si>
    <t>Revised:  May 2022</t>
  </si>
  <si>
    <t>REVISED: May 2022</t>
  </si>
  <si>
    <t>REVISED: MAY 2022</t>
  </si>
  <si>
    <t>REVISED:  MAY 2022</t>
  </si>
  <si>
    <t>FY2024 2.5%</t>
  </si>
  <si>
    <t>FY2025 2%</t>
  </si>
  <si>
    <t xml:space="preserve">8HRS/DAY-11 PAID HOLIDAYS </t>
  </si>
  <si>
    <t>209 days/1672 hrs</t>
  </si>
  <si>
    <t>CENTRAL OFFICE-PAYROLL ONLY</t>
  </si>
  <si>
    <t>8HRS/DAY - 11 PAID HOLIDAYS (2,080HRS.)</t>
  </si>
  <si>
    <t>LPN</t>
  </si>
  <si>
    <t>RN</t>
  </si>
  <si>
    <t>RN BS</t>
  </si>
  <si>
    <t>LEAD COOK (RHS+RES - $5,000 stipend) 180 work plus 10 extra days plus 6 holidays (total 196) 196 X 8 hrs = 1568</t>
  </si>
  <si>
    <t xml:space="preserve">CASHIER - 4 HRS/DAY(736 HRS) - 184 DAYS </t>
  </si>
  <si>
    <t>4 HRS</t>
  </si>
  <si>
    <t>CASHIER</t>
  </si>
  <si>
    <t>SHUTTLE - $15.00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</si>
</sst>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00"/>
    <numFmt numFmtId="166" formatCode="&quot;$&quot;#,##0.00"/>
    <numFmt numFmtId="167" formatCode="&quot;$&quot;#,##0"/>
    <numFmt numFmtId="168" formatCode="_(&quot;$&quot;* #,##0_);_(&quot;$&quot;* \(#,##0\);_(&quot;$&quot;* &quot;-&quot;??_);_(@_)"/>
    <numFmt numFmtId="169" formatCode="&quot;$&quot;#,##0.0000"/>
    <numFmt numFmtId="170" formatCode="&quot;$&quot;#,##0.000000"/>
    <numFmt numFmtId="171" formatCode="#,##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6">
    <xf numFmtId="0" fontId="0" fillId="0" borderId="0" xfId="0"/>
    <xf numFmtId="2" fontId="0" fillId="0" borderId="0" xfId="0" applyNumberFormat="1"/>
    <xf numFmtId="3" fontId="0" fillId="0" borderId="0" xfId="0" applyNumberFormat="1"/>
    <xf numFmtId="3" fontId="0" fillId="2" borderId="0" xfId="0" applyNumberFormat="1" applyFill="1"/>
    <xf numFmtId="0" fontId="0" fillId="2" borderId="0" xfId="0" applyFill="1"/>
    <xf numFmtId="0" fontId="2" fillId="0" borderId="0" xfId="0" applyFont="1"/>
    <xf numFmtId="3" fontId="2" fillId="0" borderId="0" xfId="0" applyNumberFormat="1" applyFont="1"/>
    <xf numFmtId="10" fontId="0" fillId="0" borderId="0" xfId="0" applyNumberFormat="1"/>
    <xf numFmtId="10" fontId="0" fillId="0" borderId="1" xfId="0" applyNumberFormat="1" applyBorder="1"/>
    <xf numFmtId="2" fontId="0" fillId="0" borderId="2" xfId="0" applyNumberFormat="1" applyBorder="1"/>
    <xf numFmtId="3" fontId="0" fillId="0" borderId="2" xfId="0" applyNumberFormat="1" applyBorder="1"/>
    <xf numFmtId="0" fontId="0" fillId="0" borderId="2" xfId="0" applyBorder="1"/>
    <xf numFmtId="10" fontId="0" fillId="0" borderId="2" xfId="0" applyNumberFormat="1" applyBorder="1"/>
    <xf numFmtId="0" fontId="0" fillId="0" borderId="3" xfId="0" applyBorder="1"/>
    <xf numFmtId="164" fontId="0" fillId="0" borderId="0" xfId="1" applyNumberFormat="1" applyFont="1"/>
    <xf numFmtId="0" fontId="0" fillId="0" borderId="4" xfId="0" applyBorder="1"/>
    <xf numFmtId="2" fontId="0" fillId="3" borderId="0" xfId="0" applyNumberFormat="1" applyFill="1" applyBorder="1"/>
    <xf numFmtId="3" fontId="0" fillId="0" borderId="0" xfId="0" applyNumberFormat="1" applyBorder="1"/>
    <xf numFmtId="0" fontId="0" fillId="0" borderId="0" xfId="0" applyBorder="1"/>
    <xf numFmtId="2" fontId="0" fillId="0" borderId="0" xfId="0" applyNumberFormat="1" applyBorder="1"/>
    <xf numFmtId="2" fontId="0" fillId="0" borderId="0" xfId="0" applyNumberFormat="1" applyFill="1" applyBorder="1"/>
    <xf numFmtId="17" fontId="0" fillId="0" borderId="0" xfId="0" applyNumberFormat="1"/>
    <xf numFmtId="10" fontId="0" fillId="0" borderId="0" xfId="0" applyNumberFormat="1" applyBorder="1"/>
    <xf numFmtId="10" fontId="0" fillId="3" borderId="0" xfId="0" applyNumberFormat="1" applyFill="1"/>
    <xf numFmtId="0" fontId="0" fillId="0" borderId="6" xfId="0" applyBorder="1"/>
    <xf numFmtId="0" fontId="0" fillId="0" borderId="7" xfId="0" applyBorder="1"/>
    <xf numFmtId="2" fontId="0" fillId="0" borderId="7" xfId="0" applyNumberFormat="1" applyBorder="1"/>
    <xf numFmtId="0" fontId="0" fillId="3" borderId="0" xfId="0" applyFill="1"/>
    <xf numFmtId="0" fontId="2" fillId="2" borderId="0" xfId="0" applyFont="1" applyFill="1"/>
    <xf numFmtId="0" fontId="0" fillId="4" borderId="0" xfId="0" applyFill="1"/>
    <xf numFmtId="0" fontId="2" fillId="4" borderId="0" xfId="0" applyFont="1" applyFill="1"/>
    <xf numFmtId="0" fontId="3" fillId="0" borderId="0" xfId="0" applyFont="1"/>
    <xf numFmtId="0" fontId="0" fillId="0" borderId="1" xfId="0" applyBorder="1"/>
    <xf numFmtId="3" fontId="0" fillId="0" borderId="5" xfId="0" applyNumberFormat="1" applyBorder="1"/>
    <xf numFmtId="3" fontId="0" fillId="0" borderId="7" xfId="0" applyNumberFormat="1" applyBorder="1"/>
    <xf numFmtId="3" fontId="0" fillId="0" borderId="8" xfId="0" applyNumberFormat="1" applyBorder="1"/>
    <xf numFmtId="0" fontId="4" fillId="0" borderId="0" xfId="0" applyFont="1"/>
    <xf numFmtId="2" fontId="4" fillId="0" borderId="0" xfId="0" applyNumberFormat="1" applyFont="1"/>
    <xf numFmtId="3" fontId="4" fillId="0" borderId="0" xfId="0" applyNumberFormat="1" applyFont="1"/>
    <xf numFmtId="0" fontId="5" fillId="0" borderId="0" xfId="0" applyFont="1"/>
    <xf numFmtId="3" fontId="5" fillId="0" borderId="0" xfId="0" applyNumberFormat="1" applyFont="1"/>
    <xf numFmtId="2" fontId="5" fillId="0" borderId="0" xfId="0" applyNumberFormat="1" applyFont="1"/>
    <xf numFmtId="0" fontId="5" fillId="4" borderId="0" xfId="0" applyFont="1" applyFill="1"/>
    <xf numFmtId="2" fontId="5" fillId="4" borderId="0" xfId="0" applyNumberFormat="1" applyFont="1" applyFill="1"/>
    <xf numFmtId="3" fontId="5" fillId="4" borderId="0" xfId="0" applyNumberFormat="1" applyFont="1" applyFill="1"/>
    <xf numFmtId="10" fontId="5" fillId="0" borderId="0" xfId="0" applyNumberFormat="1" applyFont="1"/>
    <xf numFmtId="4" fontId="5" fillId="0" borderId="0" xfId="0" applyNumberFormat="1" applyFont="1"/>
    <xf numFmtId="10" fontId="5" fillId="0" borderId="1" xfId="0" applyNumberFormat="1" applyFont="1" applyBorder="1"/>
    <xf numFmtId="2" fontId="5" fillId="0" borderId="2" xfId="0" applyNumberFormat="1" applyFont="1" applyBorder="1"/>
    <xf numFmtId="3" fontId="5" fillId="0" borderId="2" xfId="0" applyNumberFormat="1" applyFont="1" applyBorder="1"/>
    <xf numFmtId="0" fontId="5" fillId="0" borderId="2" xfId="0" applyFont="1" applyBorder="1"/>
    <xf numFmtId="10" fontId="5" fillId="0" borderId="2" xfId="0" applyNumberFormat="1" applyFont="1" applyBorder="1"/>
    <xf numFmtId="0" fontId="5" fillId="0" borderId="3" xfId="0" applyFont="1" applyBorder="1"/>
    <xf numFmtId="0" fontId="5" fillId="0" borderId="4" xfId="0" applyFont="1" applyBorder="1"/>
    <xf numFmtId="2" fontId="5" fillId="3" borderId="0" xfId="0" applyNumberFormat="1" applyFont="1" applyFill="1" applyBorder="1"/>
    <xf numFmtId="4" fontId="5" fillId="0" borderId="0" xfId="0" applyNumberFormat="1" applyFont="1" applyBorder="1"/>
    <xf numFmtId="0" fontId="5" fillId="0" borderId="0" xfId="0" applyFont="1" applyBorder="1"/>
    <xf numFmtId="2" fontId="5" fillId="0" borderId="0" xfId="0" applyNumberFormat="1" applyFont="1" applyBorder="1"/>
    <xf numFmtId="10" fontId="5" fillId="0" borderId="0" xfId="0" applyNumberFormat="1" applyFont="1" applyBorder="1"/>
    <xf numFmtId="0" fontId="5" fillId="0" borderId="6" xfId="0" applyFont="1" applyBorder="1"/>
    <xf numFmtId="0" fontId="5" fillId="0" borderId="7" xfId="0" applyFont="1" applyBorder="1"/>
    <xf numFmtId="2" fontId="5" fillId="0" borderId="7" xfId="0" applyNumberFormat="1" applyFont="1" applyBorder="1"/>
    <xf numFmtId="4" fontId="5" fillId="0" borderId="7" xfId="0" applyNumberFormat="1" applyFont="1" applyBorder="1"/>
    <xf numFmtId="3" fontId="5" fillId="0" borderId="0" xfId="0" applyNumberFormat="1" applyFont="1" applyBorder="1"/>
    <xf numFmtId="3" fontId="5" fillId="0" borderId="5" xfId="0" applyNumberFormat="1" applyFont="1" applyBorder="1"/>
    <xf numFmtId="3" fontId="5" fillId="0" borderId="7" xfId="0" applyNumberFormat="1" applyFont="1" applyBorder="1"/>
    <xf numFmtId="3" fontId="5" fillId="0" borderId="8" xfId="0" applyNumberFormat="1" applyFont="1" applyBorder="1"/>
    <xf numFmtId="4" fontId="6" fillId="0" borderId="0" xfId="0" applyNumberFormat="1" applyFont="1"/>
    <xf numFmtId="10" fontId="5" fillId="0" borderId="0" xfId="2" applyNumberFormat="1" applyFont="1"/>
    <xf numFmtId="4" fontId="5" fillId="0" borderId="0" xfId="0" applyNumberFormat="1" applyFont="1" applyFill="1"/>
    <xf numFmtId="4" fontId="4" fillId="0" borderId="0" xfId="0" applyNumberFormat="1" applyFont="1"/>
    <xf numFmtId="4" fontId="6" fillId="0" borderId="2" xfId="0" applyNumberFormat="1" applyFont="1" applyBorder="1"/>
    <xf numFmtId="4" fontId="5" fillId="0" borderId="2" xfId="0" applyNumberFormat="1" applyFont="1" applyBorder="1"/>
    <xf numFmtId="4" fontId="5" fillId="0" borderId="3" xfId="0" applyNumberFormat="1" applyFont="1" applyBorder="1"/>
    <xf numFmtId="3" fontId="5" fillId="0" borderId="4" xfId="0" applyNumberFormat="1" applyFont="1" applyBorder="1"/>
    <xf numFmtId="4" fontId="5" fillId="3" borderId="0" xfId="0" applyNumberFormat="1" applyFont="1" applyFill="1" applyBorder="1"/>
    <xf numFmtId="0" fontId="7" fillId="0" borderId="0" xfId="0" applyFont="1"/>
    <xf numFmtId="2" fontId="7" fillId="0" borderId="0" xfId="0" applyNumberFormat="1" applyFont="1"/>
    <xf numFmtId="3" fontId="7" fillId="0" borderId="0" xfId="0" applyNumberFormat="1" applyFont="1"/>
    <xf numFmtId="0" fontId="8" fillId="0" borderId="0" xfId="0" applyFont="1"/>
    <xf numFmtId="10" fontId="7" fillId="0" borderId="0" xfId="0" applyNumberFormat="1" applyFont="1"/>
    <xf numFmtId="4" fontId="7" fillId="0" borderId="0" xfId="0" applyNumberFormat="1" applyFont="1"/>
    <xf numFmtId="165" fontId="7" fillId="0" borderId="0" xfId="0" applyNumberFormat="1" applyFont="1"/>
    <xf numFmtId="167" fontId="7" fillId="0" borderId="0" xfId="0" applyNumberFormat="1" applyFont="1"/>
    <xf numFmtId="9" fontId="7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/>
    <xf numFmtId="10" fontId="7" fillId="0" borderId="2" xfId="0" applyNumberFormat="1" applyFont="1" applyBorder="1"/>
    <xf numFmtId="0" fontId="7" fillId="0" borderId="3" xfId="0" applyFont="1" applyBorder="1"/>
    <xf numFmtId="0" fontId="7" fillId="0" borderId="4" xfId="0" applyFont="1" applyBorder="1"/>
    <xf numFmtId="2" fontId="7" fillId="3" borderId="0" xfId="0" applyNumberFormat="1" applyFont="1" applyFill="1" applyBorder="1"/>
    <xf numFmtId="0" fontId="7" fillId="0" borderId="0" xfId="0" applyFont="1" applyBorder="1"/>
    <xf numFmtId="2" fontId="7" fillId="0" borderId="0" xfId="0" applyNumberFormat="1" applyFont="1" applyBorder="1"/>
    <xf numFmtId="167" fontId="7" fillId="0" borderId="0" xfId="0" applyNumberFormat="1" applyFont="1" applyBorder="1"/>
    <xf numFmtId="10" fontId="7" fillId="0" borderId="0" xfId="0" applyNumberFormat="1" applyFont="1" applyBorder="1"/>
    <xf numFmtId="0" fontId="7" fillId="0" borderId="0" xfId="0" applyFont="1" applyFill="1"/>
    <xf numFmtId="0" fontId="7" fillId="0" borderId="6" xfId="0" applyFont="1" applyBorder="1"/>
    <xf numFmtId="0" fontId="7" fillId="0" borderId="7" xfId="0" applyFont="1" applyBorder="1"/>
    <xf numFmtId="2" fontId="7" fillId="0" borderId="7" xfId="0" applyNumberFormat="1" applyFont="1" applyBorder="1"/>
    <xf numFmtId="164" fontId="0" fillId="0" borderId="0" xfId="1" applyNumberFormat="1" applyFont="1" applyBorder="1"/>
    <xf numFmtId="0" fontId="0" fillId="5" borderId="2" xfId="0" applyFill="1" applyBorder="1"/>
    <xf numFmtId="0" fontId="0" fillId="5" borderId="0" xfId="0" applyFill="1" applyBorder="1"/>
    <xf numFmtId="0" fontId="0" fillId="5" borderId="7" xfId="0" applyFill="1" applyBorder="1"/>
    <xf numFmtId="0" fontId="0" fillId="0" borderId="0" xfId="0" applyFill="1"/>
    <xf numFmtId="10" fontId="0" fillId="0" borderId="0" xfId="0" applyNumberFormat="1" applyFill="1"/>
    <xf numFmtId="10" fontId="5" fillId="0" borderId="0" xfId="0" applyNumberFormat="1" applyFont="1" applyFill="1"/>
    <xf numFmtId="0" fontId="5" fillId="0" borderId="0" xfId="0" applyFont="1" applyFill="1"/>
    <xf numFmtId="2" fontId="5" fillId="0" borderId="0" xfId="0" applyNumberFormat="1" applyFont="1" applyFill="1"/>
    <xf numFmtId="3" fontId="5" fillId="0" borderId="0" xfId="0" applyNumberFormat="1" applyFont="1" applyFill="1"/>
    <xf numFmtId="165" fontId="5" fillId="0" borderId="0" xfId="0" applyNumberFormat="1" applyFont="1" applyFill="1"/>
    <xf numFmtId="10" fontId="5" fillId="5" borderId="2" xfId="0" applyNumberFormat="1" applyFont="1" applyFill="1" applyBorder="1"/>
    <xf numFmtId="0" fontId="5" fillId="5" borderId="0" xfId="0" applyFont="1" applyFill="1" applyBorder="1"/>
    <xf numFmtId="0" fontId="5" fillId="5" borderId="7" xfId="0" applyFont="1" applyFill="1" applyBorder="1"/>
    <xf numFmtId="0" fontId="5" fillId="5" borderId="2" xfId="0" applyFont="1" applyFill="1" applyBorder="1"/>
    <xf numFmtId="2" fontId="0" fillId="0" borderId="0" xfId="0" applyNumberFormat="1" applyFill="1"/>
    <xf numFmtId="3" fontId="0" fillId="0" borderId="0" xfId="0" applyNumberFormat="1" applyFill="1"/>
    <xf numFmtId="10" fontId="7" fillId="0" borderId="0" xfId="0" applyNumberFormat="1" applyFont="1" applyFill="1"/>
    <xf numFmtId="0" fontId="7" fillId="5" borderId="0" xfId="0" applyFont="1" applyFill="1" applyBorder="1"/>
    <xf numFmtId="0" fontId="7" fillId="5" borderId="7" xfId="0" applyFont="1" applyFill="1" applyBorder="1"/>
    <xf numFmtId="0" fontId="7" fillId="5" borderId="2" xfId="0" applyFont="1" applyFill="1" applyBorder="1"/>
    <xf numFmtId="3" fontId="7" fillId="0" borderId="0" xfId="0" applyNumberFormat="1" applyFont="1" applyBorder="1"/>
    <xf numFmtId="4" fontId="5" fillId="5" borderId="0" xfId="0" applyNumberFormat="1" applyFont="1" applyFill="1" applyBorder="1"/>
    <xf numFmtId="4" fontId="5" fillId="5" borderId="7" xfId="0" applyNumberFormat="1" applyFont="1" applyFill="1" applyBorder="1"/>
    <xf numFmtId="3" fontId="5" fillId="0" borderId="6" xfId="0" applyNumberFormat="1" applyFont="1" applyBorder="1"/>
    <xf numFmtId="3" fontId="5" fillId="5" borderId="7" xfId="0" applyNumberFormat="1" applyFont="1" applyFill="1" applyBorder="1"/>
    <xf numFmtId="4" fontId="5" fillId="5" borderId="2" xfId="0" applyNumberFormat="1" applyFont="1" applyFill="1" applyBorder="1"/>
    <xf numFmtId="3" fontId="5" fillId="5" borderId="0" xfId="0" applyNumberFormat="1" applyFont="1" applyFill="1" applyBorder="1"/>
    <xf numFmtId="166" fontId="0" fillId="0" borderId="0" xfId="0" applyNumberFormat="1" applyFill="1"/>
    <xf numFmtId="167" fontId="0" fillId="0" borderId="0" xfId="0" applyNumberFormat="1" applyFill="1"/>
    <xf numFmtId="166" fontId="0" fillId="0" borderId="0" xfId="0" applyNumberFormat="1"/>
    <xf numFmtId="44" fontId="0" fillId="0" borderId="0" xfId="3" applyFont="1"/>
    <xf numFmtId="44" fontId="0" fillId="0" borderId="0" xfId="3" applyFont="1" applyBorder="1"/>
    <xf numFmtId="168" fontId="0" fillId="0" borderId="0" xfId="3" applyNumberFormat="1" applyFont="1"/>
    <xf numFmtId="168" fontId="0" fillId="0" borderId="0" xfId="3" applyNumberFormat="1" applyFont="1" applyBorder="1"/>
    <xf numFmtId="167" fontId="0" fillId="0" borderId="0" xfId="0" applyNumberFormat="1"/>
    <xf numFmtId="169" fontId="0" fillId="0" borderId="0" xfId="0" applyNumberFormat="1" applyBorder="1"/>
    <xf numFmtId="169" fontId="0" fillId="0" borderId="7" xfId="0" applyNumberFormat="1" applyBorder="1"/>
    <xf numFmtId="44" fontId="0" fillId="0" borderId="0" xfId="3" applyFont="1" applyFill="1"/>
    <xf numFmtId="166" fontId="0" fillId="0" borderId="0" xfId="3" applyNumberFormat="1" applyFont="1"/>
    <xf numFmtId="166" fontId="0" fillId="0" borderId="0" xfId="3" applyNumberFormat="1" applyFont="1" applyFill="1"/>
    <xf numFmtId="166" fontId="0" fillId="0" borderId="2" xfId="3" applyNumberFormat="1" applyFont="1" applyBorder="1"/>
    <xf numFmtId="166" fontId="0" fillId="0" borderId="2" xfId="0" applyNumberFormat="1" applyBorder="1"/>
    <xf numFmtId="166" fontId="0" fillId="0" borderId="3" xfId="0" applyNumberFormat="1" applyBorder="1"/>
    <xf numFmtId="0" fontId="9" fillId="2" borderId="0" xfId="0" applyFont="1" applyFill="1"/>
    <xf numFmtId="2" fontId="0" fillId="2" borderId="0" xfId="0" applyNumberFormat="1" applyFill="1"/>
    <xf numFmtId="164" fontId="5" fillId="0" borderId="0" xfId="1" applyNumberFormat="1" applyFont="1" applyBorder="1"/>
    <xf numFmtId="164" fontId="5" fillId="0" borderId="5" xfId="1" applyNumberFormat="1" applyFont="1" applyBorder="1"/>
    <xf numFmtId="164" fontId="5" fillId="0" borderId="7" xfId="1" applyNumberFormat="1" applyFont="1" applyBorder="1"/>
    <xf numFmtId="164" fontId="5" fillId="0" borderId="8" xfId="1" applyNumberFormat="1" applyFont="1" applyBorder="1"/>
    <xf numFmtId="164" fontId="0" fillId="0" borderId="5" xfId="1" applyNumberFormat="1" applyFont="1" applyBorder="1"/>
    <xf numFmtId="164" fontId="0" fillId="0" borderId="7" xfId="1" applyNumberFormat="1" applyFont="1" applyBorder="1"/>
    <xf numFmtId="164" fontId="0" fillId="0" borderId="8" xfId="1" applyNumberFormat="1" applyFont="1" applyBorder="1"/>
    <xf numFmtId="2" fontId="0" fillId="0" borderId="0" xfId="0" applyNumberFormat="1" applyFont="1"/>
    <xf numFmtId="3" fontId="0" fillId="0" borderId="0" xfId="0" applyNumberFormat="1" applyFont="1"/>
    <xf numFmtId="0" fontId="0" fillId="0" borderId="0" xfId="0" applyFont="1"/>
    <xf numFmtId="0" fontId="0" fillId="0" borderId="0" xfId="0" applyFont="1" applyFill="1"/>
    <xf numFmtId="2" fontId="0" fillId="0" borderId="0" xfId="0" applyNumberFormat="1" applyFont="1" applyFill="1"/>
    <xf numFmtId="10" fontId="0" fillId="0" borderId="0" xfId="0" applyNumberFormat="1" applyFont="1" applyFill="1"/>
    <xf numFmtId="10" fontId="0" fillId="0" borderId="1" xfId="0" applyNumberFormat="1" applyFont="1" applyBorder="1"/>
    <xf numFmtId="2" fontId="0" fillId="0" borderId="2" xfId="0" applyNumberFormat="1" applyFont="1" applyBorder="1"/>
    <xf numFmtId="0" fontId="0" fillId="0" borderId="2" xfId="0" applyFont="1" applyBorder="1"/>
    <xf numFmtId="0" fontId="0" fillId="5" borderId="2" xfId="0" applyFont="1" applyFill="1" applyBorder="1"/>
    <xf numFmtId="10" fontId="0" fillId="0" borderId="2" xfId="0" applyNumberFormat="1" applyFont="1" applyBorder="1"/>
    <xf numFmtId="0" fontId="0" fillId="0" borderId="3" xfId="0" applyFont="1" applyBorder="1"/>
    <xf numFmtId="0" fontId="0" fillId="0" borderId="4" xfId="0" applyFont="1" applyBorder="1"/>
    <xf numFmtId="2" fontId="0" fillId="3" borderId="0" xfId="0" applyNumberFormat="1" applyFont="1" applyFill="1" applyBorder="1"/>
    <xf numFmtId="3" fontId="0" fillId="0" borderId="0" xfId="0" applyNumberFormat="1" applyFont="1" applyBorder="1"/>
    <xf numFmtId="0" fontId="0" fillId="5" borderId="0" xfId="0" applyFont="1" applyFill="1" applyBorder="1"/>
    <xf numFmtId="0" fontId="0" fillId="0" borderId="0" xfId="0" applyFont="1" applyBorder="1"/>
    <xf numFmtId="2" fontId="0" fillId="0" borderId="0" xfId="0" applyNumberFormat="1" applyFont="1" applyBorder="1"/>
    <xf numFmtId="3" fontId="0" fillId="0" borderId="5" xfId="0" applyNumberFormat="1" applyFont="1" applyBorder="1"/>
    <xf numFmtId="0" fontId="0" fillId="0" borderId="6" xfId="0" applyFont="1" applyBorder="1"/>
    <xf numFmtId="2" fontId="0" fillId="0" borderId="7" xfId="0" applyNumberFormat="1" applyFont="1" applyBorder="1"/>
    <xf numFmtId="3" fontId="0" fillId="0" borderId="7" xfId="0" applyNumberFormat="1" applyFont="1" applyBorder="1"/>
    <xf numFmtId="0" fontId="0" fillId="5" borderId="7" xfId="0" applyFont="1" applyFill="1" applyBorder="1"/>
    <xf numFmtId="0" fontId="0" fillId="0" borderId="7" xfId="0" applyFont="1" applyBorder="1"/>
    <xf numFmtId="3" fontId="0" fillId="0" borderId="8" xfId="0" applyNumberFormat="1" applyFont="1" applyBorder="1"/>
    <xf numFmtId="165" fontId="0" fillId="0" borderId="0" xfId="0" applyNumberFormat="1" applyFont="1" applyFill="1"/>
    <xf numFmtId="3" fontId="0" fillId="0" borderId="0" xfId="0" applyNumberFormat="1" applyFont="1" applyFill="1"/>
    <xf numFmtId="164" fontId="7" fillId="0" borderId="0" xfId="1" applyNumberFormat="1" applyFont="1" applyBorder="1"/>
    <xf numFmtId="164" fontId="7" fillId="0" borderId="5" xfId="1" applyNumberFormat="1" applyFont="1" applyBorder="1"/>
    <xf numFmtId="164" fontId="7" fillId="0" borderId="7" xfId="1" applyNumberFormat="1" applyFont="1" applyBorder="1"/>
    <xf numFmtId="164" fontId="7" fillId="0" borderId="8" xfId="1" applyNumberFormat="1" applyFont="1" applyBorder="1"/>
    <xf numFmtId="0" fontId="10" fillId="0" borderId="0" xfId="0" applyFont="1"/>
    <xf numFmtId="3" fontId="10" fillId="0" borderId="0" xfId="0" applyNumberFormat="1" applyFont="1"/>
    <xf numFmtId="0" fontId="10" fillId="0" borderId="1" xfId="0" applyFont="1" applyBorder="1"/>
    <xf numFmtId="0" fontId="10" fillId="0" borderId="2" xfId="0" applyFont="1" applyBorder="1"/>
    <xf numFmtId="0" fontId="10" fillId="0" borderId="3" xfId="0" applyFont="1" applyBorder="1"/>
    <xf numFmtId="2" fontId="10" fillId="0" borderId="4" xfId="0" applyNumberFormat="1" applyFont="1" applyFill="1" applyBorder="1"/>
    <xf numFmtId="0" fontId="10" fillId="0" borderId="0" xfId="0" applyFont="1" applyBorder="1"/>
    <xf numFmtId="3" fontId="10" fillId="0" borderId="0" xfId="0" applyNumberFormat="1" applyFont="1" applyBorder="1"/>
    <xf numFmtId="2" fontId="10" fillId="0" borderId="4" xfId="0" applyNumberFormat="1" applyFont="1" applyBorder="1"/>
    <xf numFmtId="3" fontId="10" fillId="0" borderId="5" xfId="0" applyNumberFormat="1" applyFont="1" applyBorder="1"/>
    <xf numFmtId="166" fontId="10" fillId="0" borderId="4" xfId="0" applyNumberFormat="1" applyFont="1" applyFill="1" applyBorder="1" applyAlignment="1">
      <alignment horizontal="right"/>
    </xf>
    <xf numFmtId="2" fontId="10" fillId="0" borderId="6" xfId="0" applyNumberFormat="1" applyFont="1" applyFill="1" applyBorder="1"/>
    <xf numFmtId="0" fontId="10" fillId="0" borderId="7" xfId="0" applyFont="1" applyBorder="1"/>
    <xf numFmtId="3" fontId="10" fillId="0" borderId="7" xfId="0" applyNumberFormat="1" applyFont="1" applyBorder="1"/>
    <xf numFmtId="2" fontId="10" fillId="0" borderId="6" xfId="0" applyNumberFormat="1" applyFont="1" applyBorder="1"/>
    <xf numFmtId="3" fontId="10" fillId="0" borderId="8" xfId="0" applyNumberFormat="1" applyFont="1" applyBorder="1"/>
    <xf numFmtId="166" fontId="10" fillId="0" borderId="6" xfId="0" applyNumberFormat="1" applyFont="1" applyFill="1" applyBorder="1" applyAlignment="1">
      <alignment horizontal="right"/>
    </xf>
    <xf numFmtId="2" fontId="10" fillId="0" borderId="0" xfId="0" applyNumberFormat="1" applyFont="1" applyFill="1" applyBorder="1"/>
    <xf numFmtId="2" fontId="10" fillId="0" borderId="0" xfId="0" applyNumberFormat="1" applyFont="1" applyBorder="1"/>
    <xf numFmtId="166" fontId="10" fillId="0" borderId="0" xfId="0" applyNumberFormat="1" applyFont="1" applyFill="1" applyBorder="1" applyAlignment="1">
      <alignment horizontal="right"/>
    </xf>
    <xf numFmtId="2" fontId="10" fillId="0" borderId="4" xfId="0" applyNumberFormat="1" applyFont="1" applyFill="1" applyBorder="1" applyAlignment="1">
      <alignment horizontal="right"/>
    </xf>
    <xf numFmtId="2" fontId="10" fillId="0" borderId="6" xfId="0" applyNumberFormat="1" applyFont="1" applyFill="1" applyBorder="1" applyAlignment="1">
      <alignment horizontal="right"/>
    </xf>
    <xf numFmtId="170" fontId="10" fillId="0" borderId="4" xfId="0" applyNumberFormat="1" applyFont="1" applyFill="1" applyBorder="1" applyAlignment="1">
      <alignment horizontal="right"/>
    </xf>
    <xf numFmtId="0" fontId="10" fillId="0" borderId="0" xfId="0" applyFont="1" applyFill="1"/>
    <xf numFmtId="3" fontId="5" fillId="0" borderId="1" xfId="0" applyNumberFormat="1" applyFont="1" applyFill="1" applyBorder="1"/>
    <xf numFmtId="4" fontId="5" fillId="0" borderId="2" xfId="0" applyNumberFormat="1" applyFont="1" applyFill="1" applyBorder="1"/>
    <xf numFmtId="3" fontId="5" fillId="0" borderId="2" xfId="0" applyNumberFormat="1" applyFont="1" applyFill="1" applyBorder="1"/>
    <xf numFmtId="3" fontId="5" fillId="0" borderId="3" xfId="0" applyNumberFormat="1" applyFont="1" applyFill="1" applyBorder="1"/>
    <xf numFmtId="171" fontId="5" fillId="0" borderId="2" xfId="0" applyNumberFormat="1" applyFont="1" applyFill="1" applyBorder="1"/>
    <xf numFmtId="4" fontId="5" fillId="0" borderId="6" xfId="0" applyNumberFormat="1" applyFont="1" applyFill="1" applyBorder="1"/>
    <xf numFmtId="4" fontId="5" fillId="0" borderId="7" xfId="0" applyNumberFormat="1" applyFont="1" applyFill="1" applyBorder="1"/>
    <xf numFmtId="3" fontId="5" fillId="0" borderId="7" xfId="0" applyNumberFormat="1" applyFont="1" applyFill="1" applyBorder="1"/>
    <xf numFmtId="4" fontId="5" fillId="0" borderId="8" xfId="0" applyNumberFormat="1" applyFont="1" applyFill="1" applyBorder="1"/>
  </cellXfs>
  <cellStyles count="4">
    <cellStyle name="Comma" xfId="1" builtinId="3"/>
    <cellStyle name="Currency" xfId="3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B1:AC24"/>
  <sheetViews>
    <sheetView tabSelected="1" workbookViewId="0"/>
  </sheetViews>
  <sheetFormatPr defaultRowHeight="14.5" x14ac:dyDescent="0.35"/>
  <cols>
    <col min="1" max="1" width="4" customWidth="1"/>
    <col min="2" max="2" width="7" customWidth="1"/>
    <col min="3" max="3" width="7.1796875" customWidth="1"/>
    <col min="4" max="4" width="8.453125" customWidth="1"/>
    <col min="5" max="5" width="4.1796875" customWidth="1"/>
    <col min="6" max="6" width="5.81640625" customWidth="1"/>
    <col min="7" max="7" width="6.54296875" customWidth="1"/>
    <col min="8" max="8" width="8.54296875" customWidth="1"/>
    <col min="9" max="9" width="4" customWidth="1"/>
    <col min="10" max="10" width="6.1796875" customWidth="1"/>
    <col min="11" max="11" width="8" customWidth="1"/>
    <col min="12" max="12" width="8.54296875" customWidth="1"/>
    <col min="13" max="13" width="2.54296875" customWidth="1"/>
    <col min="14" max="14" width="7" customWidth="1"/>
    <col min="15" max="15" width="6.453125" customWidth="1"/>
    <col min="16" max="16" width="8.1796875" customWidth="1"/>
    <col min="17" max="17" width="2.54296875" customWidth="1"/>
    <col min="18" max="18" width="6.453125" customWidth="1"/>
    <col min="19" max="19" width="7.453125" customWidth="1"/>
    <col min="20" max="20" width="1.81640625" customWidth="1"/>
    <col min="21" max="21" width="6.453125" customWidth="1"/>
    <col min="22" max="22" width="2.81640625" customWidth="1"/>
    <col min="23" max="23" width="7.1796875" customWidth="1"/>
    <col min="24" max="24" width="7.6328125" style="130" bestFit="1" customWidth="1"/>
    <col min="25" max="25" width="6.453125" customWidth="1"/>
    <col min="26" max="26" width="3.08984375" customWidth="1"/>
    <col min="27" max="27" width="6.54296875" customWidth="1"/>
    <col min="28" max="28" width="8.90625" style="130"/>
    <col min="29" max="29" width="6.453125" customWidth="1"/>
    <col min="31" max="31" width="9.36328125" bestFit="1" customWidth="1"/>
  </cols>
  <sheetData>
    <row r="1" spans="2:29" x14ac:dyDescent="0.35">
      <c r="G1" s="115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AB1"/>
    </row>
    <row r="2" spans="2:29" x14ac:dyDescent="0.35">
      <c r="B2" t="s">
        <v>65</v>
      </c>
      <c r="C2" s="1"/>
      <c r="D2" s="2"/>
      <c r="E2" s="2"/>
      <c r="H2" s="2"/>
      <c r="J2" s="1"/>
      <c r="K2" s="2"/>
      <c r="L2" s="2"/>
      <c r="P2" s="115"/>
      <c r="Q2" s="103"/>
      <c r="R2" s="103"/>
      <c r="S2" s="103"/>
      <c r="T2" s="103"/>
      <c r="U2" s="103"/>
      <c r="V2" s="103"/>
      <c r="W2" s="103"/>
      <c r="X2" s="137"/>
      <c r="Y2" s="103"/>
      <c r="AB2"/>
    </row>
    <row r="3" spans="2:29" x14ac:dyDescent="0.35">
      <c r="C3" s="143" t="s">
        <v>1</v>
      </c>
      <c r="D3" s="3"/>
      <c r="E3" s="4"/>
      <c r="F3" s="4"/>
      <c r="G3" s="4" t="s">
        <v>63</v>
      </c>
      <c r="H3" s="4"/>
      <c r="I3" s="4"/>
      <c r="J3" s="144"/>
      <c r="K3" s="2"/>
      <c r="N3" s="2"/>
      <c r="O3" s="2"/>
      <c r="P3" s="103"/>
      <c r="Q3" s="103"/>
      <c r="R3" s="103"/>
      <c r="S3" s="103"/>
      <c r="T3" s="103"/>
      <c r="U3" s="103"/>
      <c r="V3" s="103"/>
      <c r="W3" s="137"/>
      <c r="X3" s="103"/>
      <c r="Y3" s="103"/>
      <c r="Z3" s="103"/>
      <c r="AA3" s="137"/>
      <c r="AB3" s="103"/>
      <c r="AC3" s="103"/>
    </row>
    <row r="4" spans="2:29" x14ac:dyDescent="0.35">
      <c r="C4" s="28" t="s">
        <v>64</v>
      </c>
      <c r="D4" s="28"/>
      <c r="E4" s="28"/>
      <c r="F4" s="4"/>
      <c r="G4" s="28"/>
      <c r="H4" s="28"/>
      <c r="I4" s="28"/>
      <c r="J4" s="28"/>
      <c r="K4" s="2"/>
      <c r="M4" s="7"/>
      <c r="N4" s="1"/>
      <c r="O4" s="2"/>
      <c r="W4" s="130"/>
      <c r="X4"/>
      <c r="AA4" s="130"/>
      <c r="AB4"/>
    </row>
    <row r="5" spans="2:29" x14ac:dyDescent="0.35">
      <c r="E5" s="18"/>
      <c r="F5" s="22"/>
      <c r="G5" s="18"/>
      <c r="H5" s="18"/>
      <c r="I5" s="18"/>
      <c r="J5" s="22"/>
      <c r="K5" s="18"/>
      <c r="L5" s="18"/>
      <c r="M5" s="18"/>
      <c r="N5" s="22"/>
      <c r="O5" s="18"/>
      <c r="P5" s="18"/>
    </row>
    <row r="6" spans="2:29" x14ac:dyDescent="0.35">
      <c r="B6" s="8">
        <v>0</v>
      </c>
      <c r="C6" s="9" t="s">
        <v>4</v>
      </c>
      <c r="D6" s="10"/>
      <c r="E6" s="100"/>
      <c r="F6" s="12">
        <v>0.03</v>
      </c>
      <c r="G6" s="11" t="s">
        <v>5</v>
      </c>
      <c r="H6" s="11"/>
      <c r="I6" s="100"/>
      <c r="J6" s="12">
        <v>2.5000000000000001E-2</v>
      </c>
      <c r="K6" s="11" t="s">
        <v>6</v>
      </c>
      <c r="L6" s="11"/>
      <c r="M6" s="100"/>
      <c r="N6" s="12">
        <v>0.02</v>
      </c>
      <c r="O6" s="11" t="s">
        <v>7</v>
      </c>
      <c r="P6" s="13"/>
      <c r="R6" s="104"/>
      <c r="S6" s="114"/>
    </row>
    <row r="7" spans="2:29" x14ac:dyDescent="0.35">
      <c r="B7" s="15">
        <v>0</v>
      </c>
      <c r="C7" s="16">
        <v>14.43</v>
      </c>
      <c r="D7" s="17">
        <f>C7*1672</f>
        <v>24126.959999999999</v>
      </c>
      <c r="E7" s="101"/>
      <c r="F7" s="18">
        <v>0</v>
      </c>
      <c r="G7" s="19" t="str">
        <f>FIXED(C7*1.03)</f>
        <v>14.86</v>
      </c>
      <c r="H7" s="17">
        <f>G7*1672</f>
        <v>24845.919999999998</v>
      </c>
      <c r="I7" s="101"/>
      <c r="J7" s="18">
        <v>0</v>
      </c>
      <c r="K7" s="19" t="str">
        <f t="shared" ref="K7:K17" si="0">FIXED(G7*1.025)</f>
        <v>15.23</v>
      </c>
      <c r="L7" s="17">
        <f t="shared" ref="L7:L17" si="1">K7*1672</f>
        <v>25464.560000000001</v>
      </c>
      <c r="M7" s="101"/>
      <c r="N7" s="18">
        <v>0</v>
      </c>
      <c r="O7" s="19" t="str">
        <f t="shared" ref="O7:O17" si="2">FIXED(K7*1.02)</f>
        <v>15.53</v>
      </c>
      <c r="P7" s="17">
        <f>O7*1672</f>
        <v>25966.16</v>
      </c>
      <c r="R7" s="103"/>
      <c r="S7" s="127"/>
      <c r="U7" s="129"/>
      <c r="Y7" s="129"/>
      <c r="AC7" s="129"/>
    </row>
    <row r="8" spans="2:29" x14ac:dyDescent="0.35">
      <c r="B8" s="15">
        <v>1</v>
      </c>
      <c r="C8" s="19">
        <v>14.94</v>
      </c>
      <c r="D8" s="17">
        <f t="shared" ref="D8:D17" si="3">C8*1672</f>
        <v>24979.68</v>
      </c>
      <c r="E8" s="101"/>
      <c r="F8" s="18">
        <v>1</v>
      </c>
      <c r="G8" s="19" t="str">
        <f t="shared" ref="G8:G17" si="4">FIXED(C8*1.03)</f>
        <v>15.39</v>
      </c>
      <c r="H8" s="17">
        <f t="shared" ref="H8:H17" si="5">G8*1672</f>
        <v>25732.080000000002</v>
      </c>
      <c r="I8" s="101"/>
      <c r="J8" s="18">
        <v>1</v>
      </c>
      <c r="K8" s="19" t="str">
        <f t="shared" si="0"/>
        <v>15.77</v>
      </c>
      <c r="L8" s="17">
        <f t="shared" si="1"/>
        <v>26367.439999999999</v>
      </c>
      <c r="M8" s="101"/>
      <c r="N8" s="18">
        <v>1</v>
      </c>
      <c r="O8" s="19" t="str">
        <f t="shared" si="2"/>
        <v>16.09</v>
      </c>
      <c r="P8" s="17">
        <f t="shared" ref="P8:P17" si="6">O8*1672</f>
        <v>26902.48</v>
      </c>
      <c r="R8" s="103"/>
      <c r="S8" s="127"/>
      <c r="U8" s="129"/>
      <c r="Y8" s="129"/>
      <c r="AC8" s="129"/>
    </row>
    <row r="9" spans="2:29" x14ac:dyDescent="0.35">
      <c r="B9" s="15">
        <v>2</v>
      </c>
      <c r="C9" s="19">
        <v>15.52</v>
      </c>
      <c r="D9" s="17">
        <f t="shared" si="3"/>
        <v>25949.439999999999</v>
      </c>
      <c r="E9" s="101"/>
      <c r="F9" s="18">
        <v>2</v>
      </c>
      <c r="G9" s="19" t="str">
        <f t="shared" si="4"/>
        <v>15.99</v>
      </c>
      <c r="H9" s="17">
        <f t="shared" si="5"/>
        <v>26735.279999999999</v>
      </c>
      <c r="I9" s="101"/>
      <c r="J9" s="18">
        <v>2</v>
      </c>
      <c r="K9" s="19" t="str">
        <f t="shared" si="0"/>
        <v>16.39</v>
      </c>
      <c r="L9" s="17">
        <f t="shared" si="1"/>
        <v>27404.080000000002</v>
      </c>
      <c r="M9" s="101"/>
      <c r="N9" s="18">
        <v>2</v>
      </c>
      <c r="O9" s="19" t="str">
        <f t="shared" si="2"/>
        <v>16.72</v>
      </c>
      <c r="P9" s="17">
        <f t="shared" si="6"/>
        <v>27955.839999999997</v>
      </c>
      <c r="R9" s="103"/>
      <c r="S9" s="127"/>
      <c r="U9" s="129"/>
      <c r="Y9" s="129"/>
      <c r="AC9" s="129"/>
    </row>
    <row r="10" spans="2:29" x14ac:dyDescent="0.35">
      <c r="B10" s="15">
        <v>3</v>
      </c>
      <c r="C10" s="19">
        <v>16.03</v>
      </c>
      <c r="D10" s="17">
        <f t="shared" si="3"/>
        <v>26802.160000000003</v>
      </c>
      <c r="E10" s="101"/>
      <c r="F10" s="18">
        <v>3</v>
      </c>
      <c r="G10" s="19" t="str">
        <f t="shared" si="4"/>
        <v>16.51</v>
      </c>
      <c r="H10" s="17">
        <f t="shared" si="5"/>
        <v>27604.720000000001</v>
      </c>
      <c r="I10" s="101"/>
      <c r="J10" s="18">
        <v>3</v>
      </c>
      <c r="K10" s="19" t="str">
        <f t="shared" si="0"/>
        <v>16.92</v>
      </c>
      <c r="L10" s="17">
        <f t="shared" si="1"/>
        <v>28290.240000000002</v>
      </c>
      <c r="M10" s="101"/>
      <c r="N10" s="18">
        <v>3</v>
      </c>
      <c r="O10" s="19" t="str">
        <f t="shared" si="2"/>
        <v>17.26</v>
      </c>
      <c r="P10" s="17">
        <f t="shared" si="6"/>
        <v>28858.720000000001</v>
      </c>
      <c r="R10" s="103"/>
      <c r="S10" s="127"/>
      <c r="U10" s="129"/>
      <c r="Y10" s="129"/>
      <c r="AC10" s="129"/>
    </row>
    <row r="11" spans="2:29" x14ac:dyDescent="0.35">
      <c r="B11" s="15">
        <v>4</v>
      </c>
      <c r="C11" s="19">
        <v>16.66</v>
      </c>
      <c r="D11" s="17">
        <f t="shared" si="3"/>
        <v>27855.52</v>
      </c>
      <c r="E11" s="101"/>
      <c r="F11" s="18">
        <v>4</v>
      </c>
      <c r="G11" s="19" t="str">
        <f t="shared" si="4"/>
        <v>17.16</v>
      </c>
      <c r="H11" s="17">
        <f t="shared" si="5"/>
        <v>28691.52</v>
      </c>
      <c r="I11" s="101"/>
      <c r="J11" s="18">
        <v>4</v>
      </c>
      <c r="K11" s="19" t="str">
        <f t="shared" si="0"/>
        <v>17.59</v>
      </c>
      <c r="L11" s="17">
        <f t="shared" si="1"/>
        <v>29410.48</v>
      </c>
      <c r="M11" s="101"/>
      <c r="N11" s="18">
        <v>4</v>
      </c>
      <c r="O11" s="19" t="str">
        <f t="shared" si="2"/>
        <v>17.94</v>
      </c>
      <c r="P11" s="17">
        <f t="shared" si="6"/>
        <v>29995.680000000004</v>
      </c>
      <c r="R11" s="103"/>
      <c r="S11" s="127"/>
      <c r="U11" s="129"/>
      <c r="Y11" s="129"/>
      <c r="AC11" s="129"/>
    </row>
    <row r="12" spans="2:29" x14ac:dyDescent="0.35">
      <c r="B12" s="15">
        <v>5</v>
      </c>
      <c r="C12" s="19">
        <v>17.25</v>
      </c>
      <c r="D12" s="17">
        <f t="shared" si="3"/>
        <v>28842</v>
      </c>
      <c r="E12" s="101"/>
      <c r="F12" s="18">
        <v>5</v>
      </c>
      <c r="G12" s="19" t="str">
        <f t="shared" si="4"/>
        <v>17.77</v>
      </c>
      <c r="H12" s="17">
        <f t="shared" si="5"/>
        <v>29711.439999999999</v>
      </c>
      <c r="I12" s="101"/>
      <c r="J12" s="18">
        <v>5</v>
      </c>
      <c r="K12" s="19" t="str">
        <f t="shared" si="0"/>
        <v>18.21</v>
      </c>
      <c r="L12" s="17">
        <f t="shared" si="1"/>
        <v>30447.120000000003</v>
      </c>
      <c r="M12" s="101"/>
      <c r="N12" s="18">
        <v>5</v>
      </c>
      <c r="O12" s="19" t="str">
        <f t="shared" si="2"/>
        <v>18.57</v>
      </c>
      <c r="P12" s="17">
        <f t="shared" si="6"/>
        <v>31049.040000000001</v>
      </c>
      <c r="R12" s="103"/>
      <c r="S12" s="127"/>
      <c r="U12" s="129"/>
      <c r="Y12" s="129"/>
      <c r="AC12" s="129"/>
    </row>
    <row r="13" spans="2:29" x14ac:dyDescent="0.35">
      <c r="B13" s="15">
        <v>6</v>
      </c>
      <c r="C13" s="19">
        <v>18.22</v>
      </c>
      <c r="D13" s="17">
        <f t="shared" si="3"/>
        <v>30463.839999999997</v>
      </c>
      <c r="E13" s="101"/>
      <c r="F13" s="18">
        <v>6</v>
      </c>
      <c r="G13" s="19" t="str">
        <f t="shared" si="4"/>
        <v>18.77</v>
      </c>
      <c r="H13" s="17">
        <f t="shared" si="5"/>
        <v>31383.439999999999</v>
      </c>
      <c r="I13" s="101"/>
      <c r="J13" s="18">
        <v>6</v>
      </c>
      <c r="K13" s="19" t="str">
        <f t="shared" si="0"/>
        <v>19.24</v>
      </c>
      <c r="L13" s="17">
        <f t="shared" si="1"/>
        <v>32169.279999999999</v>
      </c>
      <c r="M13" s="101"/>
      <c r="N13" s="18">
        <v>6</v>
      </c>
      <c r="O13" s="19" t="str">
        <f t="shared" si="2"/>
        <v>19.62</v>
      </c>
      <c r="P13" s="17">
        <f t="shared" si="6"/>
        <v>32804.639999999999</v>
      </c>
      <c r="R13" s="103"/>
      <c r="S13" s="127"/>
      <c r="U13" s="129"/>
      <c r="Y13" s="129"/>
      <c r="AC13" s="129"/>
    </row>
    <row r="14" spans="2:29" x14ac:dyDescent="0.35">
      <c r="B14" s="15">
        <v>8</v>
      </c>
      <c r="C14" s="19">
        <v>18.91</v>
      </c>
      <c r="D14" s="17">
        <f t="shared" si="3"/>
        <v>31617.52</v>
      </c>
      <c r="E14" s="101"/>
      <c r="F14" s="18">
        <v>8</v>
      </c>
      <c r="G14" s="19" t="str">
        <f t="shared" si="4"/>
        <v>19.48</v>
      </c>
      <c r="H14" s="17">
        <f t="shared" si="5"/>
        <v>32570.560000000001</v>
      </c>
      <c r="I14" s="101"/>
      <c r="J14" s="18">
        <v>8</v>
      </c>
      <c r="K14" s="19" t="str">
        <f t="shared" si="0"/>
        <v>19.97</v>
      </c>
      <c r="L14" s="17">
        <f t="shared" si="1"/>
        <v>33389.839999999997</v>
      </c>
      <c r="M14" s="101"/>
      <c r="N14" s="18">
        <v>8</v>
      </c>
      <c r="O14" s="19" t="str">
        <f t="shared" si="2"/>
        <v>20.37</v>
      </c>
      <c r="P14" s="17">
        <f t="shared" si="6"/>
        <v>34058.639999999999</v>
      </c>
      <c r="R14" s="103"/>
      <c r="S14" s="127"/>
      <c r="U14" s="129"/>
      <c r="Y14" s="129"/>
      <c r="AC14" s="129"/>
    </row>
    <row r="15" spans="2:29" x14ac:dyDescent="0.35">
      <c r="B15" s="15">
        <v>10</v>
      </c>
      <c r="C15" s="20">
        <v>19.63</v>
      </c>
      <c r="D15" s="17">
        <f t="shared" si="3"/>
        <v>32821.360000000001</v>
      </c>
      <c r="E15" s="101"/>
      <c r="F15" s="18">
        <v>10</v>
      </c>
      <c r="G15" s="19" t="str">
        <f t="shared" si="4"/>
        <v>20.22</v>
      </c>
      <c r="H15" s="17">
        <f t="shared" si="5"/>
        <v>33807.839999999997</v>
      </c>
      <c r="I15" s="101"/>
      <c r="J15" s="18">
        <v>10</v>
      </c>
      <c r="K15" s="19" t="str">
        <f t="shared" si="0"/>
        <v>20.73</v>
      </c>
      <c r="L15" s="17">
        <f t="shared" si="1"/>
        <v>34660.559999999998</v>
      </c>
      <c r="M15" s="101"/>
      <c r="N15" s="18">
        <v>10</v>
      </c>
      <c r="O15" s="19" t="str">
        <f t="shared" si="2"/>
        <v>21.14</v>
      </c>
      <c r="P15" s="17">
        <f t="shared" si="6"/>
        <v>35346.080000000002</v>
      </c>
      <c r="R15" s="103"/>
      <c r="S15" s="127"/>
      <c r="U15" s="129"/>
      <c r="Y15" s="129"/>
      <c r="AC15" s="129"/>
    </row>
    <row r="16" spans="2:29" x14ac:dyDescent="0.35">
      <c r="B16" s="15">
        <v>15</v>
      </c>
      <c r="C16" s="19">
        <v>20.36</v>
      </c>
      <c r="D16" s="17">
        <f t="shared" si="3"/>
        <v>34041.919999999998</v>
      </c>
      <c r="E16" s="101"/>
      <c r="F16" s="18">
        <v>15</v>
      </c>
      <c r="G16" s="19" t="str">
        <f t="shared" si="4"/>
        <v>20.97</v>
      </c>
      <c r="H16" s="17">
        <f t="shared" si="5"/>
        <v>35061.839999999997</v>
      </c>
      <c r="I16" s="101"/>
      <c r="J16" s="18">
        <v>15</v>
      </c>
      <c r="K16" s="19" t="str">
        <f t="shared" si="0"/>
        <v>21.49</v>
      </c>
      <c r="L16" s="17">
        <f t="shared" si="1"/>
        <v>35931.279999999999</v>
      </c>
      <c r="M16" s="101"/>
      <c r="N16" s="18">
        <v>15</v>
      </c>
      <c r="O16" s="19" t="str">
        <f t="shared" si="2"/>
        <v>21.92</v>
      </c>
      <c r="P16" s="17">
        <f t="shared" si="6"/>
        <v>36650.240000000005</v>
      </c>
      <c r="R16" s="103"/>
      <c r="S16" s="127"/>
      <c r="U16" s="129"/>
      <c r="Y16" s="129"/>
      <c r="AC16" s="129"/>
    </row>
    <row r="17" spans="2:29" x14ac:dyDescent="0.35">
      <c r="B17" s="24">
        <v>20</v>
      </c>
      <c r="C17" s="26">
        <v>21.09</v>
      </c>
      <c r="D17" s="34">
        <f t="shared" si="3"/>
        <v>35262.480000000003</v>
      </c>
      <c r="E17" s="102"/>
      <c r="F17" s="25">
        <v>20</v>
      </c>
      <c r="G17" s="26" t="str">
        <f t="shared" si="4"/>
        <v>21.72</v>
      </c>
      <c r="H17" s="34">
        <f t="shared" si="5"/>
        <v>36315.839999999997</v>
      </c>
      <c r="I17" s="102"/>
      <c r="J17" s="25">
        <v>20</v>
      </c>
      <c r="K17" s="26" t="str">
        <f t="shared" si="0"/>
        <v>22.26</v>
      </c>
      <c r="L17" s="34">
        <f t="shared" si="1"/>
        <v>37218.720000000001</v>
      </c>
      <c r="M17" s="102"/>
      <c r="N17" s="25">
        <v>20</v>
      </c>
      <c r="O17" s="26" t="str">
        <f t="shared" si="2"/>
        <v>22.71</v>
      </c>
      <c r="P17" s="34">
        <f t="shared" si="6"/>
        <v>37971.120000000003</v>
      </c>
      <c r="R17" s="103"/>
      <c r="S17" s="127"/>
      <c r="U17" s="129"/>
      <c r="Y17" s="129"/>
      <c r="AC17" s="129"/>
    </row>
    <row r="18" spans="2:29" x14ac:dyDescent="0.35">
      <c r="B18" s="18"/>
      <c r="C18" s="18"/>
      <c r="D18" s="18"/>
      <c r="E18" s="18"/>
      <c r="F18" s="22"/>
      <c r="G18" s="18"/>
      <c r="H18" s="18"/>
      <c r="I18" s="18"/>
      <c r="J18" s="22"/>
      <c r="K18" s="18"/>
      <c r="L18" s="18"/>
      <c r="M18" s="18"/>
      <c r="N18" s="22"/>
      <c r="O18" s="18"/>
      <c r="P18" s="18"/>
    </row>
    <row r="19" spans="2:29" x14ac:dyDescent="0.35">
      <c r="B19" s="18"/>
      <c r="C19" s="19"/>
      <c r="D19" s="99"/>
      <c r="E19" s="18"/>
      <c r="F19" s="18"/>
      <c r="G19" s="1"/>
      <c r="H19" s="2"/>
      <c r="K19" s="1"/>
      <c r="L19" s="14"/>
      <c r="P19" s="14"/>
    </row>
    <row r="20" spans="2:29" x14ac:dyDescent="0.35">
      <c r="B20" s="21"/>
    </row>
    <row r="22" spans="2:29" x14ac:dyDescent="0.35">
      <c r="B22" t="s">
        <v>57</v>
      </c>
      <c r="H22" s="4" t="s">
        <v>8</v>
      </c>
      <c r="I22" s="4"/>
      <c r="J22" s="4" t="s">
        <v>9</v>
      </c>
      <c r="K22" s="4"/>
      <c r="L22" s="4"/>
      <c r="M22" s="4"/>
      <c r="N22" s="4"/>
      <c r="O22" s="28" t="s">
        <v>0</v>
      </c>
      <c r="P22" s="4"/>
    </row>
    <row r="23" spans="2:29" x14ac:dyDescent="0.35">
      <c r="H23" s="29" t="s">
        <v>10</v>
      </c>
      <c r="I23" s="29"/>
      <c r="J23" s="29" t="s">
        <v>11</v>
      </c>
      <c r="K23" s="29"/>
      <c r="L23" s="29"/>
      <c r="M23" s="29"/>
      <c r="N23" s="29"/>
      <c r="O23" s="30" t="s">
        <v>12</v>
      </c>
      <c r="P23" s="29"/>
    </row>
    <row r="24" spans="2:29" x14ac:dyDescent="0.35">
      <c r="B24" s="31"/>
      <c r="H24" s="6" t="s">
        <v>2</v>
      </c>
    </row>
  </sheetData>
  <sheetProtection algorithmName="SHA-512" hashValue="vb8tGQ+KUXapeoGMnt2ybjELu2R1U67n8Nssl9oCTrPf2qhm+fiCRnQrd1nOqe3e693/6XqPNQBEJIx5X85jPw==" saltValue="6/QknG1ZYY6Zj4h0JC9bUg==" spinCount="100000" sheet="1" objects="1" scenarios="1"/>
  <pageMargins left="0" right="0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B2:GS60"/>
  <sheetViews>
    <sheetView workbookViewId="0">
      <selection activeCell="G6" sqref="G6"/>
    </sheetView>
  </sheetViews>
  <sheetFormatPr defaultRowHeight="14.5" x14ac:dyDescent="0.35"/>
  <cols>
    <col min="1" max="1" width="3.81640625" customWidth="1"/>
    <col min="2" max="2" width="7" customWidth="1"/>
    <col min="3" max="4" width="7.1796875" customWidth="1"/>
    <col min="5" max="5" width="4.1796875" customWidth="1"/>
    <col min="6" max="6" width="5.81640625" customWidth="1"/>
    <col min="7" max="8" width="9.81640625" customWidth="1"/>
    <col min="9" max="9" width="4" customWidth="1"/>
    <col min="10" max="10" width="6.1796875" customWidth="1"/>
    <col min="11" max="11" width="8" customWidth="1"/>
    <col min="12" max="12" width="8.54296875" customWidth="1"/>
    <col min="13" max="13" width="4" customWidth="1"/>
    <col min="14" max="14" width="6.453125" customWidth="1"/>
    <col min="15" max="15" width="8.1796875" customWidth="1"/>
    <col min="16" max="17" width="6.453125" customWidth="1"/>
    <col min="18" max="18" width="8.1796875" style="130" customWidth="1"/>
    <col min="19" max="19" width="8.54296875" style="132" bestFit="1" customWidth="1"/>
    <col min="20" max="21" width="6.453125" customWidth="1"/>
    <col min="22" max="22" width="3.54296875" customWidth="1"/>
    <col min="23" max="23" width="8.1796875" style="130" customWidth="1"/>
    <col min="24" max="24" width="6.453125" customWidth="1"/>
    <col min="25" max="25" width="7.453125" bestFit="1" customWidth="1"/>
    <col min="26" max="26" width="6.453125" customWidth="1"/>
    <col min="27" max="27" width="7.54296875" bestFit="1" customWidth="1"/>
    <col min="28" max="33" width="6.453125" customWidth="1"/>
  </cols>
  <sheetData>
    <row r="2" spans="2:201" x14ac:dyDescent="0.35">
      <c r="B2" t="s">
        <v>13</v>
      </c>
      <c r="C2" s="1"/>
      <c r="D2" s="1"/>
      <c r="E2" s="2"/>
      <c r="H2" s="2"/>
      <c r="I2" t="s">
        <v>14</v>
      </c>
      <c r="J2" s="1"/>
      <c r="K2" s="2"/>
      <c r="L2" s="2"/>
      <c r="N2" s="2"/>
      <c r="O2" s="2"/>
    </row>
    <row r="3" spans="2:201" x14ac:dyDescent="0.35">
      <c r="B3" t="s">
        <v>3</v>
      </c>
    </row>
    <row r="4" spans="2:201" x14ac:dyDescent="0.35">
      <c r="B4" s="7"/>
      <c r="C4" s="1"/>
      <c r="D4" s="1"/>
      <c r="F4" s="7"/>
      <c r="G4" s="1"/>
      <c r="H4" s="2"/>
      <c r="J4" s="7"/>
      <c r="K4" s="1"/>
      <c r="L4" s="2"/>
      <c r="M4" s="7"/>
      <c r="Q4" s="7"/>
      <c r="U4" s="104"/>
      <c r="V4" s="103"/>
      <c r="Y4" s="7"/>
      <c r="Z4" s="7"/>
      <c r="AA4" s="7"/>
      <c r="AE4" s="7"/>
      <c r="AI4" s="7"/>
      <c r="AM4" s="7"/>
      <c r="AQ4" s="7"/>
      <c r="AU4" s="7"/>
      <c r="AY4" s="7"/>
      <c r="BC4" s="7"/>
      <c r="BG4" s="23"/>
      <c r="BH4" s="27"/>
      <c r="BK4" s="7"/>
      <c r="BO4" s="7"/>
      <c r="BS4" s="7"/>
      <c r="BW4" s="7"/>
      <c r="CA4" s="7"/>
      <c r="CE4" s="7"/>
      <c r="CI4" s="7"/>
      <c r="CM4" s="7"/>
      <c r="CQ4" s="7"/>
      <c r="CU4" s="7"/>
      <c r="CY4" s="7"/>
      <c r="DC4" s="7"/>
      <c r="DG4" s="7"/>
      <c r="DK4" s="7"/>
      <c r="DO4" s="7"/>
      <c r="DS4" s="7"/>
      <c r="DW4" s="7"/>
      <c r="EA4" s="7"/>
      <c r="EE4" s="7"/>
      <c r="EI4" s="7"/>
      <c r="EM4" s="7"/>
      <c r="EQ4" s="7"/>
      <c r="EU4" s="7"/>
      <c r="EY4" s="7"/>
      <c r="FC4" s="7"/>
      <c r="FG4" s="7"/>
      <c r="FK4" s="7"/>
      <c r="FO4" s="7"/>
      <c r="FS4" s="7"/>
      <c r="FW4" s="7"/>
      <c r="GA4" s="7"/>
      <c r="GE4" s="7"/>
      <c r="GI4" s="7"/>
      <c r="GM4" s="7"/>
      <c r="GQ4" s="7"/>
    </row>
    <row r="5" spans="2:201" x14ac:dyDescent="0.35">
      <c r="B5" s="32"/>
      <c r="C5" s="12">
        <v>0</v>
      </c>
      <c r="D5" s="9" t="s">
        <v>16</v>
      </c>
      <c r="E5" s="100"/>
      <c r="F5" s="12">
        <v>0.03</v>
      </c>
      <c r="G5" s="11" t="s">
        <v>5</v>
      </c>
      <c r="H5" s="11"/>
      <c r="I5" s="100"/>
      <c r="J5" s="12">
        <v>2.5000000000000001E-2</v>
      </c>
      <c r="K5" s="11" t="s">
        <v>6</v>
      </c>
      <c r="L5" s="11"/>
      <c r="M5" s="100"/>
      <c r="N5" s="12">
        <v>0.02</v>
      </c>
      <c r="O5" s="11" t="s">
        <v>7</v>
      </c>
      <c r="P5" s="13"/>
      <c r="R5" s="114"/>
      <c r="S5" s="128"/>
      <c r="V5" s="1"/>
      <c r="W5" s="114"/>
      <c r="AB5" s="1"/>
      <c r="AC5" s="2"/>
      <c r="AF5" s="1"/>
      <c r="AG5" s="2"/>
      <c r="AJ5" s="1"/>
      <c r="AK5" s="2"/>
      <c r="AN5" s="1"/>
      <c r="AO5" s="2"/>
      <c r="AR5" s="1"/>
      <c r="AS5" s="2"/>
      <c r="AV5" s="1"/>
      <c r="AW5" s="2"/>
      <c r="AZ5" s="1"/>
      <c r="BA5" s="2"/>
      <c r="BD5" s="1"/>
      <c r="BE5" s="2"/>
      <c r="BH5" s="1"/>
      <c r="BI5" s="2"/>
      <c r="BL5" s="1"/>
      <c r="BM5" s="2"/>
      <c r="BP5" s="1"/>
      <c r="BQ5" s="2"/>
      <c r="BT5" s="1"/>
      <c r="BU5" s="2"/>
      <c r="BX5" s="1"/>
      <c r="BY5" s="2"/>
      <c r="CB5" s="1"/>
      <c r="CC5" s="2"/>
      <c r="CF5" s="1"/>
      <c r="CG5" s="2"/>
      <c r="CJ5" s="1"/>
      <c r="CK5" s="2"/>
      <c r="CN5" s="1"/>
      <c r="CO5" s="2"/>
      <c r="CR5" s="1"/>
      <c r="CS5" s="2"/>
      <c r="CV5" s="1"/>
      <c r="CW5" s="2"/>
      <c r="CZ5" s="1"/>
      <c r="DA5" s="2"/>
      <c r="DD5" s="1"/>
      <c r="DE5" s="2"/>
      <c r="DH5" s="1"/>
      <c r="DI5" s="2"/>
      <c r="DL5" s="1"/>
      <c r="DM5" s="2"/>
      <c r="DP5" s="1"/>
      <c r="DQ5" s="2"/>
      <c r="DT5" s="1"/>
      <c r="DU5" s="2"/>
      <c r="DX5" s="1"/>
      <c r="DY5" s="2"/>
      <c r="EB5" s="1"/>
      <c r="EC5" s="2"/>
      <c r="EF5" s="1"/>
      <c r="EG5" s="2"/>
      <c r="EJ5" s="1"/>
      <c r="EK5" s="2"/>
      <c r="EN5" s="1"/>
      <c r="EO5" s="2"/>
      <c r="ER5" s="1"/>
      <c r="ES5" s="2"/>
      <c r="EV5" s="1"/>
      <c r="EW5" s="2"/>
      <c r="EZ5" s="1"/>
      <c r="FA5" s="2"/>
      <c r="FD5" s="1"/>
      <c r="FE5" s="2"/>
      <c r="FH5" s="1"/>
      <c r="FI5" s="2"/>
      <c r="FL5" s="1"/>
      <c r="FM5" s="2"/>
      <c r="FP5" s="1"/>
      <c r="FQ5" s="2"/>
      <c r="FT5" s="1"/>
      <c r="FU5" s="2"/>
      <c r="FX5" s="1"/>
      <c r="FY5" s="2"/>
      <c r="GB5" s="1"/>
      <c r="GC5" s="2"/>
      <c r="GF5" s="1"/>
      <c r="GG5" s="2"/>
      <c r="GJ5" s="1"/>
      <c r="GK5" s="2"/>
      <c r="GN5" s="1"/>
      <c r="GO5" s="2"/>
      <c r="GR5" s="1"/>
      <c r="GS5" s="2"/>
    </row>
    <row r="6" spans="2:201" x14ac:dyDescent="0.35">
      <c r="B6" s="15">
        <v>0</v>
      </c>
      <c r="C6" s="16">
        <v>18.89</v>
      </c>
      <c r="D6" s="17">
        <f t="shared" ref="D6:D16" si="0">C6*2080</f>
        <v>39291.200000000004</v>
      </c>
      <c r="E6" s="101"/>
      <c r="F6" s="18">
        <v>0</v>
      </c>
      <c r="G6" s="135" t="str">
        <f>FIXED(C6*1.03)</f>
        <v>19.46</v>
      </c>
      <c r="H6" s="17">
        <f t="shared" ref="H6:H16" si="1">G6*2080</f>
        <v>40476.800000000003</v>
      </c>
      <c r="I6" s="101"/>
      <c r="J6" s="18">
        <v>0</v>
      </c>
      <c r="K6" s="19" t="str">
        <f>FIXED(G6*1.025)</f>
        <v>19.95</v>
      </c>
      <c r="L6" s="17">
        <f t="shared" ref="L6:L16" si="2">K6*2080</f>
        <v>41496</v>
      </c>
      <c r="M6" s="101"/>
      <c r="N6" s="18">
        <v>0</v>
      </c>
      <c r="O6" s="19" t="str">
        <f>FIXED(K6*1.02)</f>
        <v>20.35</v>
      </c>
      <c r="P6" s="33">
        <f t="shared" ref="P6:P16" si="3">O6*2080</f>
        <v>42328</v>
      </c>
      <c r="R6" s="127"/>
      <c r="S6" s="128"/>
      <c r="T6" s="129"/>
      <c r="U6" s="134"/>
      <c r="V6" s="1"/>
      <c r="W6" s="18"/>
      <c r="X6" s="127"/>
      <c r="Y6" s="128"/>
      <c r="Z6" s="129"/>
      <c r="AA6" s="129"/>
      <c r="AB6" s="1"/>
      <c r="AC6" s="2"/>
      <c r="AF6" s="1"/>
      <c r="AG6" s="2"/>
      <c r="AJ6" s="1"/>
      <c r="AK6" s="2"/>
      <c r="AN6" s="1"/>
      <c r="AO6" s="2"/>
      <c r="AR6" s="1"/>
      <c r="AS6" s="2"/>
      <c r="AV6" s="1"/>
      <c r="AW6" s="2"/>
      <c r="AZ6" s="1"/>
      <c r="BA6" s="2"/>
      <c r="BD6" s="1"/>
      <c r="BE6" s="2"/>
      <c r="BH6" s="1"/>
      <c r="BI6" s="2"/>
      <c r="BL6" s="1"/>
      <c r="BM6" s="2"/>
      <c r="BP6" s="1"/>
      <c r="BQ6" s="2"/>
      <c r="BT6" s="1"/>
      <c r="BU6" s="2"/>
      <c r="BX6" s="1"/>
      <c r="BY6" s="2"/>
      <c r="CB6" s="1"/>
      <c r="CC6" s="2"/>
      <c r="CF6" s="1"/>
      <c r="CG6" s="2"/>
      <c r="CJ6" s="1"/>
      <c r="CK6" s="2"/>
      <c r="CN6" s="1"/>
      <c r="CO6" s="2"/>
      <c r="CR6" s="1"/>
      <c r="CS6" s="2"/>
      <c r="CV6" s="1"/>
      <c r="CW6" s="2"/>
      <c r="CZ6" s="1"/>
      <c r="DA6" s="2"/>
      <c r="DD6" s="1"/>
      <c r="DE6" s="2"/>
      <c r="DH6" s="1"/>
      <c r="DI6" s="2"/>
      <c r="DL6" s="1"/>
      <c r="DM6" s="2"/>
      <c r="DP6" s="1"/>
      <c r="DQ6" s="2"/>
      <c r="DT6" s="1"/>
      <c r="DU6" s="2"/>
      <c r="DX6" s="1"/>
      <c r="DY6" s="2"/>
      <c r="EB6" s="1"/>
      <c r="EC6" s="2"/>
      <c r="EF6" s="1"/>
      <c r="EG6" s="2"/>
      <c r="EJ6" s="1"/>
      <c r="EK6" s="2"/>
      <c r="EN6" s="1"/>
      <c r="EO6" s="2"/>
      <c r="ER6" s="1"/>
      <c r="ES6" s="2"/>
      <c r="EV6" s="1"/>
      <c r="EW6" s="2"/>
      <c r="EZ6" s="1"/>
      <c r="FA6" s="2"/>
      <c r="FD6" s="1"/>
      <c r="FE6" s="2"/>
      <c r="FH6" s="1"/>
      <c r="FI6" s="2"/>
      <c r="FL6" s="1"/>
      <c r="FM6" s="2"/>
      <c r="FP6" s="1"/>
      <c r="FQ6" s="2"/>
      <c r="FT6" s="1"/>
      <c r="FU6" s="2"/>
      <c r="FX6" s="1"/>
      <c r="FY6" s="2"/>
      <c r="GB6" s="1"/>
      <c r="GC6" s="2"/>
      <c r="GF6" s="1"/>
      <c r="GG6" s="2"/>
      <c r="GJ6" s="1"/>
      <c r="GK6" s="2"/>
      <c r="GN6" s="1"/>
      <c r="GO6" s="2"/>
      <c r="GR6" s="1"/>
      <c r="GS6" s="2"/>
    </row>
    <row r="7" spans="2:201" x14ac:dyDescent="0.35">
      <c r="B7" s="15">
        <v>1</v>
      </c>
      <c r="C7" s="19">
        <v>19.39</v>
      </c>
      <c r="D7" s="17">
        <f t="shared" si="0"/>
        <v>40331.200000000004</v>
      </c>
      <c r="E7" s="101"/>
      <c r="F7" s="18">
        <v>1</v>
      </c>
      <c r="G7" s="135" t="str">
        <f t="shared" ref="G7:G16" si="4">FIXED(C7*1.03)</f>
        <v>19.97</v>
      </c>
      <c r="H7" s="17">
        <f t="shared" si="1"/>
        <v>41537.599999999999</v>
      </c>
      <c r="I7" s="101"/>
      <c r="J7" s="18">
        <v>1</v>
      </c>
      <c r="K7" s="19" t="str">
        <f t="shared" ref="K7:K16" si="5">FIXED(G7*1.025)</f>
        <v>20.47</v>
      </c>
      <c r="L7" s="17">
        <f t="shared" si="2"/>
        <v>42577.599999999999</v>
      </c>
      <c r="M7" s="101"/>
      <c r="N7" s="18">
        <v>1</v>
      </c>
      <c r="O7" s="19" t="str">
        <f t="shared" ref="O7:O16" si="6">FIXED(K7*1.02)</f>
        <v>20.88</v>
      </c>
      <c r="P7" s="33">
        <f t="shared" si="3"/>
        <v>43430.400000000001</v>
      </c>
      <c r="R7" s="127"/>
      <c r="S7" s="128"/>
      <c r="T7" s="129"/>
      <c r="U7" s="134"/>
      <c r="V7" s="1"/>
      <c r="W7" s="18"/>
      <c r="X7" s="127"/>
      <c r="Y7" s="128"/>
      <c r="Z7" s="129"/>
      <c r="AA7" s="134"/>
      <c r="AB7" s="1"/>
      <c r="AC7" s="2"/>
      <c r="AF7" s="1"/>
      <c r="AG7" s="2"/>
      <c r="AJ7" s="1"/>
      <c r="AK7" s="2"/>
      <c r="AN7" s="1"/>
      <c r="AO7" s="2"/>
      <c r="AR7" s="1"/>
      <c r="AS7" s="2"/>
      <c r="AV7" s="1"/>
      <c r="AW7" s="2"/>
      <c r="AZ7" s="1"/>
      <c r="BA7" s="2"/>
      <c r="BD7" s="1"/>
      <c r="BE7" s="2"/>
      <c r="BH7" s="1"/>
      <c r="BI7" s="2"/>
      <c r="BL7" s="1"/>
      <c r="BM7" s="2"/>
      <c r="BP7" s="1"/>
      <c r="BQ7" s="2"/>
      <c r="BT7" s="1"/>
      <c r="BU7" s="2"/>
      <c r="BX7" s="1"/>
      <c r="BY7" s="2"/>
      <c r="CB7" s="1"/>
      <c r="CC7" s="2"/>
      <c r="CF7" s="1"/>
      <c r="CG7" s="2"/>
      <c r="CJ7" s="1"/>
      <c r="CK7" s="2"/>
      <c r="CN7" s="1"/>
      <c r="CO7" s="2"/>
      <c r="CR7" s="1"/>
      <c r="CS7" s="2"/>
      <c r="CV7" s="1"/>
      <c r="CW7" s="2"/>
      <c r="CZ7" s="1"/>
      <c r="DA7" s="2"/>
      <c r="DD7" s="1"/>
      <c r="DE7" s="2"/>
      <c r="DH7" s="1"/>
      <c r="DI7" s="2"/>
      <c r="DL7" s="1"/>
      <c r="DM7" s="2"/>
      <c r="DP7" s="1"/>
      <c r="DQ7" s="2"/>
      <c r="DT7" s="1"/>
      <c r="DU7" s="2"/>
      <c r="DX7" s="1"/>
      <c r="DY7" s="2"/>
      <c r="EB7" s="1"/>
      <c r="EC7" s="2"/>
      <c r="EF7" s="1"/>
      <c r="EG7" s="2"/>
      <c r="EJ7" s="1"/>
      <c r="EK7" s="2"/>
      <c r="EN7" s="1"/>
      <c r="EO7" s="2"/>
      <c r="ER7" s="1"/>
      <c r="ES7" s="2"/>
      <c r="EV7" s="1"/>
      <c r="EW7" s="2"/>
      <c r="EZ7" s="1"/>
      <c r="FA7" s="2"/>
      <c r="FD7" s="1"/>
      <c r="FE7" s="2"/>
      <c r="FH7" s="1"/>
      <c r="FI7" s="2"/>
      <c r="FL7" s="1"/>
      <c r="FM7" s="2"/>
      <c r="FP7" s="1"/>
      <c r="FQ7" s="2"/>
      <c r="FT7" s="1"/>
      <c r="FU7" s="2"/>
      <c r="FX7" s="1"/>
      <c r="FY7" s="2"/>
      <c r="GB7" s="1"/>
      <c r="GC7" s="2"/>
      <c r="GF7" s="1"/>
      <c r="GG7" s="2"/>
      <c r="GJ7" s="1"/>
      <c r="GK7" s="2"/>
      <c r="GN7" s="1"/>
      <c r="GO7" s="2"/>
      <c r="GR7" s="1"/>
      <c r="GS7" s="2"/>
    </row>
    <row r="8" spans="2:201" x14ac:dyDescent="0.35">
      <c r="B8" s="15">
        <v>2</v>
      </c>
      <c r="C8" s="19">
        <v>19.98</v>
      </c>
      <c r="D8" s="17">
        <f t="shared" si="0"/>
        <v>41558.400000000001</v>
      </c>
      <c r="E8" s="101"/>
      <c r="F8" s="18">
        <v>2</v>
      </c>
      <c r="G8" s="135" t="str">
        <f t="shared" si="4"/>
        <v>20.58</v>
      </c>
      <c r="H8" s="17">
        <f t="shared" si="1"/>
        <v>42806.399999999994</v>
      </c>
      <c r="I8" s="101"/>
      <c r="J8" s="18">
        <v>2</v>
      </c>
      <c r="K8" s="19" t="str">
        <f t="shared" si="5"/>
        <v>21.09</v>
      </c>
      <c r="L8" s="17">
        <f t="shared" si="2"/>
        <v>43867.199999999997</v>
      </c>
      <c r="M8" s="101"/>
      <c r="N8" s="18">
        <v>2</v>
      </c>
      <c r="O8" s="19" t="str">
        <f t="shared" si="6"/>
        <v>21.51</v>
      </c>
      <c r="P8" s="33">
        <f t="shared" si="3"/>
        <v>44740.800000000003</v>
      </c>
      <c r="R8" s="127"/>
      <c r="S8" s="128"/>
      <c r="T8" s="129"/>
      <c r="U8" s="134"/>
      <c r="V8" s="1"/>
      <c r="W8" s="18"/>
      <c r="X8" s="127"/>
      <c r="Y8" s="128"/>
      <c r="Z8" s="129"/>
      <c r="AA8" s="134"/>
      <c r="AB8" s="1"/>
      <c r="AC8" s="2"/>
      <c r="AF8" s="1"/>
      <c r="AG8" s="2"/>
      <c r="AJ8" s="1"/>
      <c r="AK8" s="2"/>
      <c r="AN8" s="1"/>
      <c r="AO8" s="2"/>
      <c r="AR8" s="1"/>
      <c r="AS8" s="2"/>
      <c r="AV8" s="1"/>
      <c r="AW8" s="2"/>
      <c r="AZ8" s="1"/>
      <c r="BA8" s="2"/>
      <c r="BD8" s="1"/>
      <c r="BE8" s="2"/>
      <c r="BH8" s="1"/>
      <c r="BI8" s="2"/>
      <c r="BL8" s="1"/>
      <c r="BM8" s="2"/>
      <c r="BP8" s="1"/>
      <c r="BQ8" s="2"/>
      <c r="BT8" s="1"/>
      <c r="BU8" s="2"/>
      <c r="BX8" s="1"/>
      <c r="BY8" s="2"/>
      <c r="CB8" s="1"/>
      <c r="CC8" s="2"/>
      <c r="CF8" s="1"/>
      <c r="CG8" s="2"/>
      <c r="CJ8" s="1"/>
      <c r="CK8" s="2"/>
      <c r="CN8" s="1"/>
      <c r="CO8" s="2"/>
      <c r="CR8" s="1"/>
      <c r="CS8" s="2"/>
      <c r="CV8" s="1"/>
      <c r="CW8" s="2"/>
      <c r="CZ8" s="1"/>
      <c r="DA8" s="2"/>
      <c r="DD8" s="1"/>
      <c r="DE8" s="2"/>
      <c r="DH8" s="1"/>
      <c r="DI8" s="2"/>
      <c r="DL8" s="1"/>
      <c r="DM8" s="2"/>
      <c r="DP8" s="1"/>
      <c r="DQ8" s="2"/>
      <c r="DT8" s="1"/>
      <c r="DU8" s="2"/>
      <c r="DX8" s="1"/>
      <c r="DY8" s="2"/>
      <c r="EB8" s="1"/>
      <c r="EC8" s="2"/>
      <c r="EF8" s="1"/>
      <c r="EG8" s="2"/>
      <c r="EJ8" s="1"/>
      <c r="EK8" s="2"/>
      <c r="EN8" s="1"/>
      <c r="EO8" s="2"/>
      <c r="ER8" s="1"/>
      <c r="ES8" s="2"/>
      <c r="EV8" s="1"/>
      <c r="EW8" s="2"/>
      <c r="EZ8" s="1"/>
      <c r="FA8" s="2"/>
      <c r="FD8" s="1"/>
      <c r="FE8" s="2"/>
      <c r="FH8" s="1"/>
      <c r="FI8" s="2"/>
      <c r="FL8" s="1"/>
      <c r="FM8" s="2"/>
      <c r="FP8" s="1"/>
      <c r="FQ8" s="2"/>
      <c r="FT8" s="1"/>
      <c r="FU8" s="2"/>
      <c r="FX8" s="1"/>
      <c r="FY8" s="2"/>
      <c r="GB8" s="1"/>
      <c r="GC8" s="2"/>
      <c r="GF8" s="1"/>
      <c r="GG8" s="2"/>
      <c r="GJ8" s="1"/>
      <c r="GK8" s="2"/>
      <c r="GN8" s="1"/>
      <c r="GO8" s="2"/>
      <c r="GR8" s="1"/>
      <c r="GS8" s="2"/>
    </row>
    <row r="9" spans="2:201" x14ac:dyDescent="0.35">
      <c r="B9" s="15">
        <v>3</v>
      </c>
      <c r="C9" s="19">
        <v>20.49</v>
      </c>
      <c r="D9" s="17">
        <f t="shared" si="0"/>
        <v>42619.199999999997</v>
      </c>
      <c r="E9" s="101"/>
      <c r="F9" s="18">
        <v>3</v>
      </c>
      <c r="G9" s="135" t="str">
        <f t="shared" si="4"/>
        <v>21.10</v>
      </c>
      <c r="H9" s="17">
        <f t="shared" si="1"/>
        <v>43888</v>
      </c>
      <c r="I9" s="101"/>
      <c r="J9" s="18">
        <v>3</v>
      </c>
      <c r="K9" s="19" t="str">
        <f t="shared" si="5"/>
        <v>21.63</v>
      </c>
      <c r="L9" s="17">
        <f t="shared" si="2"/>
        <v>44990.400000000001</v>
      </c>
      <c r="M9" s="101"/>
      <c r="N9" s="18">
        <v>3</v>
      </c>
      <c r="O9" s="19" t="str">
        <f t="shared" si="6"/>
        <v>22.06</v>
      </c>
      <c r="P9" s="33">
        <f t="shared" si="3"/>
        <v>45884.799999999996</v>
      </c>
      <c r="R9" s="127"/>
      <c r="S9" s="128"/>
      <c r="T9" s="129"/>
      <c r="U9" s="134"/>
      <c r="V9" s="1"/>
      <c r="W9" s="18"/>
      <c r="X9" s="127"/>
      <c r="Y9" s="128"/>
      <c r="Z9" s="129"/>
      <c r="AA9" s="134"/>
      <c r="AB9" s="1"/>
      <c r="AC9" s="2"/>
      <c r="AF9" s="1"/>
      <c r="AG9" s="2"/>
      <c r="AJ9" s="1"/>
      <c r="AK9" s="2"/>
      <c r="AN9" s="1"/>
      <c r="AO9" s="2"/>
      <c r="AR9" s="1"/>
      <c r="AS9" s="2"/>
      <c r="AV9" s="1"/>
      <c r="AW9" s="2"/>
      <c r="AZ9" s="1"/>
      <c r="BA9" s="2"/>
      <c r="BD9" s="1"/>
      <c r="BE9" s="2"/>
      <c r="BH9" s="1"/>
      <c r="BI9" s="2"/>
      <c r="BL9" s="1"/>
      <c r="BM9" s="2"/>
      <c r="BP9" s="1"/>
      <c r="BQ9" s="2"/>
      <c r="BT9" s="1"/>
      <c r="BU9" s="2"/>
      <c r="BX9" s="1"/>
      <c r="BY9" s="2"/>
      <c r="CB9" s="1"/>
      <c r="CC9" s="2"/>
      <c r="CF9" s="1"/>
      <c r="CG9" s="2"/>
      <c r="CJ9" s="1"/>
      <c r="CK9" s="2"/>
      <c r="CN9" s="1"/>
      <c r="CO9" s="2"/>
      <c r="CR9" s="1"/>
      <c r="CS9" s="2"/>
      <c r="CV9" s="1"/>
      <c r="CW9" s="2"/>
      <c r="CZ9" s="1"/>
      <c r="DA9" s="2"/>
      <c r="DD9" s="1"/>
      <c r="DE9" s="2"/>
      <c r="DH9" s="1"/>
      <c r="DI9" s="2"/>
      <c r="DL9" s="1"/>
      <c r="DM9" s="2"/>
      <c r="DP9" s="1"/>
      <c r="DQ9" s="2"/>
      <c r="DT9" s="1"/>
      <c r="DU9" s="2"/>
      <c r="DX9" s="1"/>
      <c r="DY9" s="2"/>
      <c r="EB9" s="1"/>
      <c r="EC9" s="2"/>
      <c r="EF9" s="1"/>
      <c r="EG9" s="2"/>
      <c r="EJ9" s="1"/>
      <c r="EK9" s="2"/>
      <c r="EN9" s="1"/>
      <c r="EO9" s="2"/>
      <c r="ER9" s="1"/>
      <c r="ES9" s="2"/>
      <c r="EV9" s="1"/>
      <c r="EW9" s="2"/>
      <c r="EZ9" s="1"/>
      <c r="FA9" s="2"/>
      <c r="FD9" s="1"/>
      <c r="FE9" s="2"/>
      <c r="FH9" s="1"/>
      <c r="FI9" s="2"/>
      <c r="FL9" s="1"/>
      <c r="FM9" s="2"/>
      <c r="FP9" s="1"/>
      <c r="FQ9" s="2"/>
      <c r="FT9" s="1"/>
      <c r="FU9" s="2"/>
      <c r="FX9" s="1"/>
      <c r="FY9" s="2"/>
      <c r="GB9" s="1"/>
      <c r="GC9" s="2"/>
      <c r="GF9" s="1"/>
      <c r="GG9" s="2"/>
      <c r="GJ9" s="1"/>
      <c r="GK9" s="2"/>
      <c r="GN9" s="1"/>
      <c r="GO9" s="2"/>
      <c r="GR9" s="1"/>
      <c r="GS9" s="2"/>
    </row>
    <row r="10" spans="2:201" x14ac:dyDescent="0.35">
      <c r="B10" s="15">
        <v>4</v>
      </c>
      <c r="C10" s="19">
        <v>21.12</v>
      </c>
      <c r="D10" s="17">
        <f t="shared" si="0"/>
        <v>43929.599999999999</v>
      </c>
      <c r="E10" s="101"/>
      <c r="F10" s="18">
        <v>4</v>
      </c>
      <c r="G10" s="135" t="str">
        <f t="shared" si="4"/>
        <v>21.75</v>
      </c>
      <c r="H10" s="17">
        <f t="shared" si="1"/>
        <v>45240</v>
      </c>
      <c r="I10" s="101"/>
      <c r="J10" s="18">
        <v>4</v>
      </c>
      <c r="K10" s="19" t="str">
        <f t="shared" si="5"/>
        <v>22.29</v>
      </c>
      <c r="L10" s="17">
        <f t="shared" si="2"/>
        <v>46363.199999999997</v>
      </c>
      <c r="M10" s="101"/>
      <c r="N10" s="18">
        <v>4</v>
      </c>
      <c r="O10" s="19" t="str">
        <f t="shared" si="6"/>
        <v>22.74</v>
      </c>
      <c r="P10" s="33">
        <f t="shared" si="3"/>
        <v>47299.199999999997</v>
      </c>
      <c r="R10" s="127"/>
      <c r="S10" s="128"/>
      <c r="T10" s="129"/>
      <c r="U10" s="134"/>
      <c r="V10" s="1"/>
      <c r="W10" s="18"/>
      <c r="X10" s="127"/>
      <c r="Y10" s="128"/>
      <c r="Z10" s="129"/>
      <c r="AA10" s="134"/>
      <c r="AB10" s="1"/>
      <c r="AC10" s="2"/>
      <c r="AF10" s="1"/>
      <c r="AG10" s="2"/>
      <c r="AJ10" s="1"/>
      <c r="AK10" s="2"/>
      <c r="AN10" s="1"/>
      <c r="AO10" s="2"/>
      <c r="AR10" s="1"/>
      <c r="AS10" s="2"/>
      <c r="AV10" s="1"/>
      <c r="AW10" s="2"/>
      <c r="AZ10" s="1"/>
      <c r="BA10" s="2"/>
      <c r="BD10" s="1"/>
      <c r="BE10" s="2"/>
      <c r="BH10" s="1"/>
      <c r="BI10" s="2"/>
      <c r="BL10" s="1"/>
      <c r="BM10" s="2"/>
      <c r="BP10" s="1"/>
      <c r="BQ10" s="2"/>
      <c r="BT10" s="1"/>
      <c r="BU10" s="2"/>
      <c r="BX10" s="1"/>
      <c r="BY10" s="2"/>
      <c r="CB10" s="1"/>
      <c r="CC10" s="2"/>
      <c r="CF10" s="1"/>
      <c r="CG10" s="2"/>
      <c r="CJ10" s="1"/>
      <c r="CK10" s="2"/>
      <c r="CN10" s="1"/>
      <c r="CO10" s="2"/>
      <c r="CR10" s="1"/>
      <c r="CS10" s="2"/>
      <c r="CV10" s="1"/>
      <c r="CW10" s="2"/>
      <c r="CZ10" s="1"/>
      <c r="DA10" s="2"/>
      <c r="DD10" s="1"/>
      <c r="DE10" s="2"/>
      <c r="DH10" s="1"/>
      <c r="DI10" s="2"/>
      <c r="DL10" s="1"/>
      <c r="DM10" s="2"/>
      <c r="DP10" s="1"/>
      <c r="DQ10" s="2"/>
      <c r="DT10" s="1"/>
      <c r="DU10" s="2"/>
      <c r="DX10" s="1"/>
      <c r="DY10" s="2"/>
      <c r="EB10" s="1"/>
      <c r="EC10" s="2"/>
      <c r="EF10" s="1"/>
      <c r="EG10" s="2"/>
      <c r="EJ10" s="1"/>
      <c r="EK10" s="2"/>
      <c r="EN10" s="1"/>
      <c r="EO10" s="2"/>
      <c r="ER10" s="1"/>
      <c r="ES10" s="2"/>
      <c r="EV10" s="1"/>
      <c r="EW10" s="2"/>
      <c r="EZ10" s="1"/>
      <c r="FA10" s="2"/>
      <c r="FD10" s="1"/>
      <c r="FE10" s="2"/>
      <c r="FH10" s="1"/>
      <c r="FI10" s="2"/>
      <c r="FL10" s="1"/>
      <c r="FM10" s="2"/>
      <c r="FP10" s="1"/>
      <c r="FQ10" s="2"/>
      <c r="FT10" s="1"/>
      <c r="FU10" s="2"/>
      <c r="FX10" s="1"/>
      <c r="FY10" s="2"/>
      <c r="GB10" s="1"/>
      <c r="GC10" s="2"/>
      <c r="GF10" s="1"/>
      <c r="GG10" s="2"/>
      <c r="GJ10" s="1"/>
      <c r="GK10" s="2"/>
      <c r="GN10" s="1"/>
      <c r="GO10" s="2"/>
      <c r="GR10" s="1"/>
      <c r="GS10" s="2"/>
    </row>
    <row r="11" spans="2:201" x14ac:dyDescent="0.35">
      <c r="B11" s="15">
        <v>5</v>
      </c>
      <c r="C11" s="19">
        <v>21.71</v>
      </c>
      <c r="D11" s="17">
        <f t="shared" si="0"/>
        <v>45156.800000000003</v>
      </c>
      <c r="E11" s="101"/>
      <c r="F11" s="18">
        <v>5</v>
      </c>
      <c r="G11" s="135" t="str">
        <f t="shared" si="4"/>
        <v>22.36</v>
      </c>
      <c r="H11" s="17">
        <f t="shared" si="1"/>
        <v>46508.799999999996</v>
      </c>
      <c r="I11" s="101"/>
      <c r="J11" s="18">
        <v>5</v>
      </c>
      <c r="K11" s="19" t="str">
        <f t="shared" si="5"/>
        <v>22.92</v>
      </c>
      <c r="L11" s="17">
        <f t="shared" si="2"/>
        <v>47673.600000000006</v>
      </c>
      <c r="M11" s="101"/>
      <c r="N11" s="18">
        <v>5</v>
      </c>
      <c r="O11" s="19" t="str">
        <f t="shared" si="6"/>
        <v>23.38</v>
      </c>
      <c r="P11" s="33">
        <f t="shared" si="3"/>
        <v>48630.400000000001</v>
      </c>
      <c r="R11" s="127"/>
      <c r="S11" s="128"/>
      <c r="T11" s="129"/>
      <c r="U11" s="134"/>
      <c r="V11" s="1"/>
      <c r="W11" s="18"/>
      <c r="X11" s="127"/>
      <c r="Y11" s="128"/>
      <c r="Z11" s="129"/>
      <c r="AA11" s="134"/>
      <c r="AB11" s="1"/>
      <c r="AC11" s="2"/>
      <c r="AF11" s="1"/>
      <c r="AG11" s="2"/>
      <c r="AJ11" s="1"/>
      <c r="AK11" s="2"/>
      <c r="AN11" s="1"/>
      <c r="AO11" s="2"/>
      <c r="AR11" s="1"/>
      <c r="AS11" s="2"/>
      <c r="AV11" s="1"/>
      <c r="AW11" s="2"/>
      <c r="AZ11" s="1"/>
      <c r="BA11" s="2"/>
      <c r="BD11" s="1"/>
      <c r="BE11" s="2"/>
      <c r="BH11" s="1"/>
      <c r="BI11" s="2"/>
      <c r="BL11" s="1"/>
      <c r="BM11" s="2"/>
      <c r="BP11" s="1"/>
      <c r="BQ11" s="2"/>
      <c r="BT11" s="1"/>
      <c r="BU11" s="2"/>
      <c r="BX11" s="1"/>
      <c r="BY11" s="2"/>
      <c r="CB11" s="1"/>
      <c r="CC11" s="2"/>
      <c r="CF11" s="1"/>
      <c r="CG11" s="2"/>
      <c r="CJ11" s="1"/>
      <c r="CK11" s="2"/>
      <c r="CN11" s="1"/>
      <c r="CO11" s="2"/>
      <c r="CR11" s="1"/>
      <c r="CS11" s="2"/>
      <c r="CV11" s="1"/>
      <c r="CW11" s="2"/>
      <c r="CZ11" s="1"/>
      <c r="DA11" s="2"/>
      <c r="DD11" s="1"/>
      <c r="DE11" s="2"/>
      <c r="DH11" s="1"/>
      <c r="DI11" s="2"/>
      <c r="DL11" s="1"/>
      <c r="DM11" s="2"/>
      <c r="DP11" s="1"/>
      <c r="DQ11" s="2"/>
      <c r="DT11" s="1"/>
      <c r="DU11" s="2"/>
      <c r="DX11" s="1"/>
      <c r="DY11" s="2"/>
      <c r="EB11" s="1"/>
      <c r="EC11" s="2"/>
      <c r="EF11" s="1"/>
      <c r="EG11" s="2"/>
      <c r="EJ11" s="1"/>
      <c r="EK11" s="2"/>
      <c r="EN11" s="1"/>
      <c r="EO11" s="2"/>
      <c r="ER11" s="1"/>
      <c r="ES11" s="2"/>
      <c r="EV11" s="1"/>
      <c r="EW11" s="2"/>
      <c r="EZ11" s="1"/>
      <c r="FA11" s="2"/>
      <c r="FD11" s="1"/>
      <c r="FE11" s="2"/>
      <c r="FH11" s="1"/>
      <c r="FI11" s="2"/>
      <c r="FL11" s="1"/>
      <c r="FM11" s="2"/>
      <c r="FP11" s="1"/>
      <c r="FQ11" s="2"/>
      <c r="FT11" s="1"/>
      <c r="FU11" s="2"/>
      <c r="FX11" s="1"/>
      <c r="FY11" s="2"/>
      <c r="GB11" s="1"/>
      <c r="GC11" s="2"/>
      <c r="GF11" s="1"/>
      <c r="GG11" s="2"/>
      <c r="GJ11" s="1"/>
      <c r="GK11" s="2"/>
      <c r="GN11" s="1"/>
      <c r="GO11" s="2"/>
      <c r="GR11" s="1"/>
      <c r="GS11" s="2"/>
    </row>
    <row r="12" spans="2:201" x14ac:dyDescent="0.35">
      <c r="B12" s="15">
        <v>6</v>
      </c>
      <c r="C12" s="19">
        <v>22.68</v>
      </c>
      <c r="D12" s="17">
        <f t="shared" si="0"/>
        <v>47174.400000000001</v>
      </c>
      <c r="E12" s="101"/>
      <c r="F12" s="18">
        <v>6</v>
      </c>
      <c r="G12" s="135" t="str">
        <f t="shared" si="4"/>
        <v>23.36</v>
      </c>
      <c r="H12" s="17">
        <f t="shared" si="1"/>
        <v>48588.799999999996</v>
      </c>
      <c r="I12" s="101"/>
      <c r="J12" s="18">
        <v>6</v>
      </c>
      <c r="K12" s="19" t="str">
        <f t="shared" si="5"/>
        <v>23.94</v>
      </c>
      <c r="L12" s="17">
        <f t="shared" si="2"/>
        <v>49795.200000000004</v>
      </c>
      <c r="M12" s="101"/>
      <c r="N12" s="18">
        <v>6</v>
      </c>
      <c r="O12" s="19" t="str">
        <f t="shared" si="6"/>
        <v>24.42</v>
      </c>
      <c r="P12" s="33">
        <f t="shared" si="3"/>
        <v>50793.600000000006</v>
      </c>
      <c r="R12" s="127"/>
      <c r="S12" s="128"/>
      <c r="T12" s="129"/>
      <c r="U12" s="134"/>
      <c r="V12" s="1"/>
      <c r="W12" s="18"/>
      <c r="X12" s="127"/>
      <c r="Y12" s="128"/>
      <c r="Z12" s="129"/>
      <c r="AA12" s="134"/>
      <c r="AB12" s="1"/>
      <c r="AC12" s="2"/>
      <c r="AF12" s="1"/>
      <c r="AG12" s="2"/>
      <c r="AJ12" s="1"/>
      <c r="AK12" s="2"/>
      <c r="AN12" s="1"/>
      <c r="AO12" s="2"/>
      <c r="AR12" s="1"/>
      <c r="AS12" s="2"/>
      <c r="AV12" s="1"/>
      <c r="AW12" s="2"/>
      <c r="AZ12" s="1"/>
      <c r="BA12" s="2"/>
      <c r="BD12" s="1"/>
      <c r="BE12" s="2"/>
      <c r="BH12" s="1"/>
      <c r="BI12" s="2"/>
      <c r="BL12" s="1"/>
      <c r="BM12" s="2"/>
      <c r="BP12" s="1"/>
      <c r="BQ12" s="2"/>
      <c r="BT12" s="1"/>
      <c r="BU12" s="2"/>
      <c r="BX12" s="1"/>
      <c r="BY12" s="2"/>
      <c r="CB12" s="1"/>
      <c r="CC12" s="2"/>
      <c r="CF12" s="1"/>
      <c r="CG12" s="2"/>
      <c r="CJ12" s="1"/>
      <c r="CK12" s="2"/>
      <c r="CN12" s="1"/>
      <c r="CO12" s="2"/>
      <c r="CR12" s="1"/>
      <c r="CS12" s="2"/>
      <c r="CV12" s="1"/>
      <c r="CW12" s="2"/>
      <c r="CZ12" s="1"/>
      <c r="DA12" s="2"/>
      <c r="DD12" s="1"/>
      <c r="DE12" s="2"/>
      <c r="DH12" s="1"/>
      <c r="DI12" s="2"/>
      <c r="DL12" s="1"/>
      <c r="DM12" s="2"/>
      <c r="DP12" s="1"/>
      <c r="DQ12" s="2"/>
      <c r="DT12" s="1"/>
      <c r="DU12" s="2"/>
      <c r="DX12" s="1"/>
      <c r="DY12" s="2"/>
      <c r="EB12" s="1"/>
      <c r="EC12" s="2"/>
      <c r="EF12" s="1"/>
      <c r="EG12" s="2"/>
      <c r="EJ12" s="1"/>
      <c r="EK12" s="2"/>
      <c r="EN12" s="1"/>
      <c r="EO12" s="2"/>
      <c r="ER12" s="1"/>
      <c r="ES12" s="2"/>
      <c r="EV12" s="1"/>
      <c r="EW12" s="2"/>
      <c r="EZ12" s="1"/>
      <c r="FA12" s="2"/>
      <c r="FD12" s="1"/>
      <c r="FE12" s="2"/>
      <c r="FH12" s="1"/>
      <c r="FI12" s="2"/>
      <c r="FL12" s="1"/>
      <c r="FM12" s="2"/>
      <c r="FP12" s="1"/>
      <c r="FQ12" s="2"/>
      <c r="FT12" s="1"/>
      <c r="FU12" s="2"/>
      <c r="FX12" s="1"/>
      <c r="FY12" s="2"/>
      <c r="GB12" s="1"/>
      <c r="GC12" s="2"/>
      <c r="GF12" s="1"/>
      <c r="GG12" s="2"/>
      <c r="GJ12" s="1"/>
      <c r="GK12" s="2"/>
      <c r="GN12" s="1"/>
      <c r="GO12" s="2"/>
      <c r="GR12" s="1"/>
      <c r="GS12" s="2"/>
    </row>
    <row r="13" spans="2:201" x14ac:dyDescent="0.35">
      <c r="B13" s="15">
        <v>8</v>
      </c>
      <c r="C13" s="19">
        <v>23.37</v>
      </c>
      <c r="D13" s="17">
        <f t="shared" si="0"/>
        <v>48609.599999999999</v>
      </c>
      <c r="E13" s="101"/>
      <c r="F13" s="18">
        <v>8</v>
      </c>
      <c r="G13" s="135" t="str">
        <f t="shared" si="4"/>
        <v>24.07</v>
      </c>
      <c r="H13" s="17">
        <f t="shared" si="1"/>
        <v>50065.599999999999</v>
      </c>
      <c r="I13" s="101"/>
      <c r="J13" s="18">
        <v>8</v>
      </c>
      <c r="K13" s="19" t="str">
        <f t="shared" si="5"/>
        <v>24.67</v>
      </c>
      <c r="L13" s="17">
        <f t="shared" si="2"/>
        <v>51313.600000000006</v>
      </c>
      <c r="M13" s="101"/>
      <c r="N13" s="18">
        <v>8</v>
      </c>
      <c r="O13" s="19" t="str">
        <f t="shared" si="6"/>
        <v>25.16</v>
      </c>
      <c r="P13" s="33">
        <f t="shared" si="3"/>
        <v>52332.800000000003</v>
      </c>
      <c r="R13" s="127"/>
      <c r="S13" s="128"/>
      <c r="T13" s="129"/>
      <c r="U13" s="134"/>
      <c r="V13" s="1"/>
      <c r="W13" s="18"/>
      <c r="X13" s="127"/>
      <c r="Y13" s="128"/>
      <c r="Z13" s="129"/>
      <c r="AA13" s="134"/>
      <c r="AB13" s="1"/>
      <c r="AC13" s="2"/>
      <c r="AF13" s="1"/>
      <c r="AG13" s="2"/>
      <c r="AJ13" s="1"/>
      <c r="AK13" s="2"/>
      <c r="AN13" s="1"/>
      <c r="AO13" s="2"/>
      <c r="AR13" s="1"/>
      <c r="AS13" s="2"/>
      <c r="AV13" s="1"/>
      <c r="AW13" s="2"/>
      <c r="AZ13" s="1"/>
      <c r="BA13" s="2"/>
      <c r="BD13" s="1"/>
      <c r="BE13" s="2"/>
      <c r="BH13" s="1"/>
      <c r="BI13" s="2"/>
      <c r="BL13" s="1"/>
      <c r="BM13" s="2"/>
      <c r="BP13" s="1"/>
      <c r="BQ13" s="2"/>
      <c r="BT13" s="1"/>
      <c r="BU13" s="2"/>
      <c r="BX13" s="1"/>
      <c r="BY13" s="2"/>
      <c r="CB13" s="1"/>
      <c r="CC13" s="2"/>
      <c r="CF13" s="1"/>
      <c r="CG13" s="2"/>
      <c r="CJ13" s="1"/>
      <c r="CK13" s="2"/>
      <c r="CN13" s="1"/>
      <c r="CO13" s="2"/>
      <c r="CR13" s="1"/>
      <c r="CS13" s="2"/>
      <c r="CV13" s="1"/>
      <c r="CW13" s="2"/>
      <c r="CZ13" s="1"/>
      <c r="DA13" s="2"/>
      <c r="DD13" s="1"/>
      <c r="DE13" s="2"/>
      <c r="DH13" s="1"/>
      <c r="DI13" s="2"/>
      <c r="DL13" s="1"/>
      <c r="DM13" s="2"/>
      <c r="DP13" s="1"/>
      <c r="DQ13" s="2"/>
      <c r="DT13" s="1"/>
      <c r="DU13" s="2"/>
      <c r="DX13" s="1"/>
      <c r="DY13" s="2"/>
      <c r="EB13" s="1"/>
      <c r="EC13" s="2"/>
      <c r="EF13" s="1"/>
      <c r="EG13" s="2"/>
      <c r="EJ13" s="1"/>
      <c r="EK13" s="2"/>
      <c r="EN13" s="1"/>
      <c r="EO13" s="2"/>
      <c r="ER13" s="1"/>
      <c r="ES13" s="2"/>
      <c r="EV13" s="1"/>
      <c r="EW13" s="2"/>
      <c r="EZ13" s="1"/>
      <c r="FA13" s="2"/>
      <c r="FD13" s="1"/>
      <c r="FE13" s="2"/>
      <c r="FH13" s="1"/>
      <c r="FI13" s="2"/>
      <c r="FL13" s="1"/>
      <c r="FM13" s="2"/>
      <c r="FP13" s="1"/>
      <c r="FQ13" s="2"/>
      <c r="FT13" s="1"/>
      <c r="FU13" s="2"/>
      <c r="FX13" s="1"/>
      <c r="FY13" s="2"/>
      <c r="GB13" s="1"/>
      <c r="GC13" s="2"/>
      <c r="GF13" s="1"/>
      <c r="GG13" s="2"/>
      <c r="GJ13" s="1"/>
      <c r="GK13" s="2"/>
      <c r="GN13" s="1"/>
      <c r="GO13" s="2"/>
      <c r="GR13" s="1"/>
      <c r="GS13" s="2"/>
    </row>
    <row r="14" spans="2:201" x14ac:dyDescent="0.35">
      <c r="B14" s="15">
        <v>10</v>
      </c>
      <c r="C14" s="19">
        <v>24.09</v>
      </c>
      <c r="D14" s="17">
        <f t="shared" si="0"/>
        <v>50107.199999999997</v>
      </c>
      <c r="E14" s="101"/>
      <c r="F14" s="18">
        <v>10</v>
      </c>
      <c r="G14" s="135" t="str">
        <f t="shared" si="4"/>
        <v>24.81</v>
      </c>
      <c r="H14" s="17">
        <f t="shared" si="1"/>
        <v>51604.799999999996</v>
      </c>
      <c r="I14" s="101"/>
      <c r="J14" s="18">
        <v>10</v>
      </c>
      <c r="K14" s="19" t="str">
        <f t="shared" si="5"/>
        <v>25.43</v>
      </c>
      <c r="L14" s="17">
        <f t="shared" si="2"/>
        <v>52894.400000000001</v>
      </c>
      <c r="M14" s="101"/>
      <c r="N14" s="18">
        <v>10</v>
      </c>
      <c r="O14" s="19" t="str">
        <f t="shared" si="6"/>
        <v>25.94</v>
      </c>
      <c r="P14" s="33">
        <f t="shared" si="3"/>
        <v>53955.200000000004</v>
      </c>
      <c r="R14" s="127"/>
      <c r="S14" s="128"/>
      <c r="T14" s="129"/>
      <c r="U14" s="134"/>
      <c r="V14" s="1"/>
      <c r="W14" s="18"/>
      <c r="X14" s="127"/>
      <c r="Y14" s="128"/>
      <c r="Z14" s="129"/>
      <c r="AA14" s="134"/>
      <c r="AB14" s="1"/>
      <c r="AC14" s="2"/>
      <c r="AF14" s="1"/>
      <c r="AG14" s="2"/>
      <c r="AJ14" s="1"/>
      <c r="AK14" s="2"/>
      <c r="AN14" s="1"/>
      <c r="AO14" s="2"/>
      <c r="AR14" s="1"/>
      <c r="AS14" s="2"/>
      <c r="AV14" s="1"/>
      <c r="AW14" s="2"/>
      <c r="AZ14" s="1"/>
      <c r="BA14" s="2"/>
      <c r="BD14" s="1"/>
      <c r="BE14" s="2"/>
      <c r="BH14" s="1"/>
      <c r="BI14" s="2"/>
      <c r="BL14" s="1"/>
      <c r="BM14" s="2"/>
      <c r="BP14" s="1"/>
      <c r="BQ14" s="2"/>
      <c r="BT14" s="1"/>
      <c r="BU14" s="2"/>
      <c r="BX14" s="1"/>
      <c r="BY14" s="2"/>
      <c r="CB14" s="1"/>
      <c r="CC14" s="2"/>
      <c r="CF14" s="1"/>
      <c r="CG14" s="2"/>
      <c r="CJ14" s="1"/>
      <c r="CK14" s="2"/>
      <c r="CN14" s="1"/>
      <c r="CO14" s="2"/>
      <c r="CR14" s="1"/>
      <c r="CS14" s="2"/>
      <c r="CV14" s="1"/>
      <c r="CW14" s="2"/>
      <c r="CZ14" s="1"/>
      <c r="DA14" s="2"/>
      <c r="DD14" s="1"/>
      <c r="DE14" s="2"/>
      <c r="DH14" s="1"/>
      <c r="DI14" s="2"/>
      <c r="DL14" s="1"/>
      <c r="DM14" s="2"/>
      <c r="DP14" s="1"/>
      <c r="DQ14" s="2"/>
      <c r="DT14" s="1"/>
      <c r="DU14" s="2"/>
      <c r="DX14" s="1"/>
      <c r="DY14" s="2"/>
      <c r="EB14" s="1"/>
      <c r="EC14" s="2"/>
      <c r="EF14" s="1"/>
      <c r="EG14" s="2"/>
      <c r="EJ14" s="1"/>
      <c r="EK14" s="2"/>
      <c r="EN14" s="1"/>
      <c r="EO14" s="2"/>
      <c r="ER14" s="1"/>
      <c r="ES14" s="2"/>
      <c r="EV14" s="1"/>
      <c r="EW14" s="2"/>
      <c r="EZ14" s="1"/>
      <c r="FA14" s="2"/>
      <c r="FD14" s="1"/>
      <c r="FE14" s="2"/>
      <c r="FH14" s="1"/>
      <c r="FI14" s="2"/>
      <c r="FL14" s="1"/>
      <c r="FM14" s="2"/>
      <c r="FP14" s="1"/>
      <c r="FQ14" s="2"/>
      <c r="FT14" s="1"/>
      <c r="FU14" s="2"/>
      <c r="FX14" s="1"/>
      <c r="FY14" s="2"/>
      <c r="GB14" s="1"/>
      <c r="GC14" s="2"/>
      <c r="GF14" s="1"/>
      <c r="GG14" s="2"/>
      <c r="GJ14" s="1"/>
      <c r="GK14" s="2"/>
      <c r="GN14" s="1"/>
      <c r="GO14" s="2"/>
      <c r="GR14" s="1"/>
      <c r="GS14" s="2"/>
    </row>
    <row r="15" spans="2:201" x14ac:dyDescent="0.35">
      <c r="B15" s="15">
        <v>15</v>
      </c>
      <c r="C15" s="19">
        <v>24.82</v>
      </c>
      <c r="D15" s="17">
        <f t="shared" si="0"/>
        <v>51625.599999999999</v>
      </c>
      <c r="E15" s="101"/>
      <c r="F15" s="18">
        <v>15</v>
      </c>
      <c r="G15" s="135" t="str">
        <f t="shared" si="4"/>
        <v>25.56</v>
      </c>
      <c r="H15" s="17">
        <f t="shared" si="1"/>
        <v>53164.799999999996</v>
      </c>
      <c r="I15" s="101"/>
      <c r="J15" s="18">
        <v>15</v>
      </c>
      <c r="K15" s="19" t="str">
        <f t="shared" si="5"/>
        <v>26.20</v>
      </c>
      <c r="L15" s="17">
        <f t="shared" si="2"/>
        <v>54496</v>
      </c>
      <c r="M15" s="101"/>
      <c r="N15" s="18">
        <v>15</v>
      </c>
      <c r="O15" s="19" t="str">
        <f t="shared" si="6"/>
        <v>26.72</v>
      </c>
      <c r="P15" s="33">
        <f t="shared" si="3"/>
        <v>55577.599999999999</v>
      </c>
      <c r="R15" s="127"/>
      <c r="S15" s="128"/>
      <c r="T15" s="129"/>
      <c r="U15" s="134"/>
      <c r="V15" s="1"/>
      <c r="W15" s="18"/>
      <c r="X15" s="127"/>
      <c r="Y15" s="128"/>
      <c r="Z15" s="129"/>
      <c r="AA15" s="134"/>
      <c r="AB15" s="1"/>
      <c r="AC15" s="2"/>
      <c r="AF15" s="1"/>
      <c r="AG15" s="2"/>
      <c r="AJ15" s="1"/>
      <c r="AK15" s="2"/>
      <c r="AN15" s="1"/>
      <c r="AO15" s="2"/>
      <c r="AR15" s="1"/>
      <c r="AS15" s="2"/>
      <c r="AV15" s="1"/>
      <c r="AW15" s="2"/>
      <c r="AZ15" s="1"/>
      <c r="BA15" s="2"/>
      <c r="BD15" s="1"/>
      <c r="BE15" s="2"/>
      <c r="BH15" s="1"/>
      <c r="BI15" s="2"/>
      <c r="BL15" s="1"/>
      <c r="BM15" s="2"/>
      <c r="BP15" s="1"/>
      <c r="BQ15" s="2"/>
      <c r="BT15" s="1"/>
      <c r="BU15" s="2"/>
      <c r="BX15" s="1"/>
      <c r="BY15" s="2"/>
      <c r="CB15" s="1"/>
      <c r="CC15" s="2"/>
      <c r="CF15" s="1"/>
      <c r="CG15" s="2"/>
      <c r="CJ15" s="1"/>
      <c r="CK15" s="2"/>
      <c r="CN15" s="1"/>
      <c r="CO15" s="2"/>
      <c r="CR15" s="1"/>
      <c r="CS15" s="2"/>
      <c r="CV15" s="1"/>
      <c r="CW15" s="2"/>
      <c r="CZ15" s="1"/>
      <c r="DA15" s="2"/>
      <c r="DD15" s="1"/>
      <c r="DE15" s="2"/>
      <c r="DH15" s="1"/>
      <c r="DI15" s="2"/>
      <c r="DL15" s="1"/>
      <c r="DM15" s="2"/>
      <c r="DP15" s="1"/>
      <c r="DQ15" s="2"/>
      <c r="DT15" s="1"/>
      <c r="DU15" s="2"/>
      <c r="DX15" s="1"/>
      <c r="DY15" s="2"/>
      <c r="EB15" s="1"/>
      <c r="EC15" s="2"/>
      <c r="EF15" s="1"/>
      <c r="EG15" s="2"/>
      <c r="EJ15" s="1"/>
      <c r="EK15" s="2"/>
      <c r="EN15" s="1"/>
      <c r="EO15" s="2"/>
      <c r="ER15" s="1"/>
      <c r="ES15" s="2"/>
      <c r="EV15" s="1"/>
      <c r="EW15" s="2"/>
      <c r="EZ15" s="1"/>
      <c r="FA15" s="2"/>
      <c r="FD15" s="1"/>
      <c r="FE15" s="2"/>
      <c r="FH15" s="1"/>
      <c r="FI15" s="2"/>
      <c r="FL15" s="1"/>
      <c r="FM15" s="2"/>
      <c r="FP15" s="1"/>
      <c r="FQ15" s="2"/>
      <c r="FT15" s="1"/>
      <c r="FU15" s="2"/>
      <c r="FX15" s="1"/>
      <c r="FY15" s="2"/>
      <c r="GB15" s="1"/>
      <c r="GC15" s="2"/>
      <c r="GF15" s="1"/>
      <c r="GG15" s="2"/>
      <c r="GJ15" s="1"/>
      <c r="GK15" s="2"/>
      <c r="GN15" s="1"/>
      <c r="GO15" s="2"/>
      <c r="GR15" s="1"/>
      <c r="GS15" s="2"/>
    </row>
    <row r="16" spans="2:201" x14ac:dyDescent="0.35">
      <c r="B16" s="24">
        <v>20</v>
      </c>
      <c r="C16" s="26">
        <v>25.55</v>
      </c>
      <c r="D16" s="34">
        <f t="shared" si="0"/>
        <v>53144</v>
      </c>
      <c r="E16" s="102"/>
      <c r="F16" s="25">
        <v>20</v>
      </c>
      <c r="G16" s="136" t="str">
        <f t="shared" si="4"/>
        <v>26.32</v>
      </c>
      <c r="H16" s="34">
        <f t="shared" si="1"/>
        <v>54745.599999999999</v>
      </c>
      <c r="I16" s="102"/>
      <c r="J16" s="25">
        <v>20</v>
      </c>
      <c r="K16" s="26" t="str">
        <f t="shared" si="5"/>
        <v>26.98</v>
      </c>
      <c r="L16" s="34">
        <f t="shared" si="2"/>
        <v>56118.400000000001</v>
      </c>
      <c r="M16" s="102"/>
      <c r="N16" s="25">
        <v>20</v>
      </c>
      <c r="O16" s="26" t="str">
        <f t="shared" si="6"/>
        <v>27.52</v>
      </c>
      <c r="P16" s="35">
        <f t="shared" si="3"/>
        <v>57241.599999999999</v>
      </c>
      <c r="R16" s="127"/>
      <c r="S16" s="128"/>
      <c r="T16" s="129"/>
      <c r="U16" s="134"/>
      <c r="V16" s="129"/>
      <c r="W16" s="134"/>
    </row>
    <row r="17" spans="2:23" x14ac:dyDescent="0.35">
      <c r="B17" s="103"/>
      <c r="W17"/>
    </row>
    <row r="18" spans="2:23" x14ac:dyDescent="0.35">
      <c r="N18" s="5" t="s">
        <v>0</v>
      </c>
      <c r="W18"/>
    </row>
    <row r="19" spans="2:23" x14ac:dyDescent="0.35">
      <c r="B19" t="s">
        <v>57</v>
      </c>
      <c r="N19" s="5" t="s">
        <v>15</v>
      </c>
      <c r="W19"/>
    </row>
    <row r="23" spans="2:23" x14ac:dyDescent="0.35">
      <c r="H23" s="18"/>
      <c r="I23" s="18"/>
      <c r="J23" s="22"/>
      <c r="K23" s="18"/>
      <c r="L23" s="18"/>
      <c r="M23" s="18"/>
      <c r="N23" s="22"/>
      <c r="O23" s="18"/>
      <c r="P23" s="18"/>
      <c r="Q23" s="18"/>
      <c r="R23" s="131"/>
      <c r="S23" s="133"/>
      <c r="T23" s="18"/>
      <c r="U23" s="18"/>
      <c r="V23" s="18"/>
      <c r="W23" s="131"/>
    </row>
    <row r="24" spans="2:23" x14ac:dyDescent="0.35">
      <c r="H24" s="18"/>
      <c r="I24" s="18"/>
      <c r="J24" s="18"/>
      <c r="K24" s="19"/>
      <c r="L24" s="17"/>
      <c r="M24" s="18"/>
      <c r="N24" s="18"/>
      <c r="O24" s="19"/>
      <c r="P24" s="17"/>
      <c r="Q24" s="18"/>
      <c r="R24" s="131"/>
      <c r="S24" s="133"/>
      <c r="T24" s="17"/>
      <c r="U24" s="18"/>
      <c r="V24" s="18"/>
      <c r="W24" s="131"/>
    </row>
    <row r="25" spans="2:23" x14ac:dyDescent="0.35">
      <c r="H25" s="18"/>
      <c r="I25" s="18"/>
      <c r="J25" s="18"/>
      <c r="K25" s="19"/>
      <c r="L25" s="17"/>
      <c r="M25" s="18"/>
      <c r="N25" s="18"/>
      <c r="O25" s="19"/>
      <c r="P25" s="17"/>
      <c r="Q25" s="18"/>
      <c r="R25" s="131"/>
      <c r="S25" s="133"/>
      <c r="T25" s="17"/>
      <c r="U25" s="18"/>
      <c r="V25" s="18"/>
      <c r="W25" s="131"/>
    </row>
    <row r="26" spans="2:23" x14ac:dyDescent="0.35">
      <c r="H26" s="18"/>
      <c r="I26" s="18"/>
      <c r="J26" s="18"/>
      <c r="K26" s="19"/>
      <c r="L26" s="17"/>
      <c r="M26" s="18"/>
      <c r="N26" s="18"/>
      <c r="O26" s="19"/>
      <c r="P26" s="17"/>
      <c r="Q26" s="18"/>
      <c r="R26" s="131"/>
      <c r="S26" s="133"/>
      <c r="T26" s="17"/>
      <c r="U26" s="18"/>
      <c r="V26" s="18"/>
      <c r="W26" s="131"/>
    </row>
    <row r="27" spans="2:23" x14ac:dyDescent="0.35">
      <c r="H27" s="18"/>
      <c r="I27" s="18"/>
      <c r="J27" s="18"/>
      <c r="K27" s="19"/>
      <c r="L27" s="17"/>
      <c r="M27" s="18"/>
      <c r="N27" s="18"/>
      <c r="O27" s="19"/>
      <c r="P27" s="17"/>
      <c r="Q27" s="18"/>
      <c r="R27" s="131"/>
      <c r="S27" s="133"/>
      <c r="T27" s="17"/>
      <c r="U27" s="18"/>
      <c r="V27" s="18"/>
      <c r="W27" s="131"/>
    </row>
    <row r="28" spans="2:23" x14ac:dyDescent="0.35">
      <c r="H28" s="18"/>
      <c r="I28" s="18"/>
      <c r="J28" s="18"/>
      <c r="K28" s="19"/>
      <c r="L28" s="17"/>
      <c r="M28" s="18"/>
      <c r="N28" s="18"/>
      <c r="O28" s="19"/>
      <c r="P28" s="17"/>
      <c r="Q28" s="18"/>
      <c r="R28" s="131"/>
      <c r="S28" s="133"/>
      <c r="T28" s="17"/>
      <c r="U28" s="18"/>
      <c r="V28" s="18"/>
      <c r="W28" s="131"/>
    </row>
    <row r="29" spans="2:23" x14ac:dyDescent="0.35">
      <c r="H29" s="18"/>
      <c r="I29" s="18"/>
      <c r="J29" s="18"/>
      <c r="K29" s="19"/>
      <c r="L29" s="17"/>
      <c r="M29" s="18"/>
      <c r="N29" s="18"/>
      <c r="O29" s="19"/>
      <c r="P29" s="17"/>
      <c r="Q29" s="18"/>
      <c r="R29" s="131"/>
      <c r="S29" s="133"/>
      <c r="T29" s="17"/>
      <c r="U29" s="18"/>
      <c r="V29" s="18"/>
      <c r="W29" s="131"/>
    </row>
    <row r="30" spans="2:23" x14ac:dyDescent="0.35">
      <c r="H30" s="18"/>
      <c r="I30" s="18"/>
      <c r="J30" s="18"/>
      <c r="K30" s="19"/>
      <c r="L30" s="17"/>
      <c r="M30" s="18"/>
      <c r="N30" s="18"/>
      <c r="O30" s="19"/>
      <c r="P30" s="17"/>
      <c r="Q30" s="18"/>
      <c r="R30" s="131"/>
      <c r="S30" s="133"/>
      <c r="T30" s="17"/>
      <c r="U30" s="18"/>
      <c r="V30" s="18"/>
      <c r="W30" s="131"/>
    </row>
    <row r="31" spans="2:23" x14ac:dyDescent="0.35">
      <c r="H31" s="18"/>
      <c r="I31" s="18"/>
      <c r="J31" s="18"/>
      <c r="K31" s="19"/>
      <c r="L31" s="17"/>
      <c r="M31" s="18"/>
      <c r="N31" s="18"/>
      <c r="O31" s="19"/>
      <c r="P31" s="17"/>
      <c r="Q31" s="18"/>
      <c r="R31" s="131"/>
      <c r="S31" s="133"/>
      <c r="T31" s="17"/>
      <c r="U31" s="18"/>
      <c r="V31" s="18"/>
      <c r="W31" s="131"/>
    </row>
    <row r="32" spans="2:23" x14ac:dyDescent="0.35">
      <c r="H32" s="18"/>
      <c r="I32" s="18"/>
      <c r="J32" s="18"/>
      <c r="K32" s="19"/>
      <c r="L32" s="17"/>
      <c r="M32" s="18"/>
      <c r="N32" s="18"/>
      <c r="O32" s="19"/>
      <c r="P32" s="17"/>
      <c r="Q32" s="18"/>
      <c r="R32" s="131"/>
      <c r="S32" s="133"/>
      <c r="T32" s="17"/>
      <c r="U32" s="18"/>
      <c r="V32" s="18"/>
      <c r="W32" s="131"/>
    </row>
    <row r="33" spans="5:23" x14ac:dyDescent="0.35">
      <c r="H33" s="18"/>
      <c r="I33" s="18"/>
      <c r="J33" s="18"/>
      <c r="K33" s="19"/>
      <c r="L33" s="17"/>
      <c r="M33" s="18"/>
      <c r="N33" s="18"/>
      <c r="O33" s="19"/>
      <c r="P33" s="17"/>
      <c r="Q33" s="18"/>
      <c r="R33" s="131"/>
      <c r="S33" s="133"/>
      <c r="T33" s="17"/>
      <c r="U33" s="18"/>
      <c r="V33" s="18"/>
      <c r="W33" s="131"/>
    </row>
    <row r="34" spans="5:23" x14ac:dyDescent="0.35">
      <c r="H34" s="18"/>
      <c r="I34" s="18"/>
      <c r="J34" s="18"/>
      <c r="K34" s="19"/>
      <c r="L34" s="17"/>
      <c r="M34" s="18"/>
      <c r="N34" s="18"/>
      <c r="O34" s="19"/>
      <c r="P34" s="17"/>
      <c r="Q34" s="18"/>
      <c r="R34" s="131"/>
      <c r="S34" s="133"/>
      <c r="T34" s="17"/>
      <c r="U34" s="18"/>
      <c r="V34" s="18"/>
      <c r="W34" s="131"/>
    </row>
    <row r="35" spans="5:23" x14ac:dyDescent="0.35"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31"/>
      <c r="S35" s="133"/>
      <c r="T35" s="18"/>
      <c r="U35" s="18"/>
      <c r="V35" s="18"/>
      <c r="W35" s="131"/>
    </row>
    <row r="36" spans="5:23" x14ac:dyDescent="0.35">
      <c r="E36" s="18"/>
      <c r="F36" s="18"/>
      <c r="G36" s="18"/>
      <c r="H36" s="18"/>
      <c r="I36" s="18"/>
      <c r="J36" s="22"/>
      <c r="K36" s="18"/>
      <c r="L36" s="18"/>
      <c r="M36" s="18"/>
      <c r="N36" s="22"/>
      <c r="O36" s="18"/>
      <c r="P36" s="18"/>
      <c r="Q36" s="18"/>
      <c r="R36" s="131"/>
      <c r="S36" s="133"/>
      <c r="T36" s="18"/>
      <c r="U36" s="18"/>
      <c r="V36" s="18"/>
      <c r="W36" s="131"/>
    </row>
    <row r="37" spans="5:23" x14ac:dyDescent="0.35">
      <c r="E37" s="18"/>
      <c r="F37" s="18"/>
      <c r="G37" s="18"/>
      <c r="H37" s="18"/>
      <c r="I37" s="18"/>
      <c r="J37" s="18"/>
      <c r="K37" s="19"/>
      <c r="L37" s="17"/>
      <c r="M37" s="18"/>
      <c r="N37" s="18"/>
      <c r="O37" s="19"/>
      <c r="P37" s="17"/>
      <c r="Q37" s="18"/>
      <c r="R37" s="131"/>
      <c r="S37" s="133"/>
      <c r="T37" s="17"/>
      <c r="U37" s="18"/>
      <c r="V37" s="18"/>
      <c r="W37" s="131"/>
    </row>
    <row r="38" spans="5:23" x14ac:dyDescent="0.35">
      <c r="E38" s="18"/>
      <c r="F38" s="18"/>
      <c r="G38" s="18"/>
      <c r="H38" s="18"/>
      <c r="I38" s="18"/>
      <c r="J38" s="18"/>
      <c r="K38" s="19"/>
      <c r="L38" s="17"/>
      <c r="M38" s="18"/>
      <c r="N38" s="18"/>
      <c r="O38" s="19"/>
      <c r="P38" s="17"/>
      <c r="Q38" s="18"/>
      <c r="R38" s="131"/>
      <c r="S38" s="133"/>
      <c r="T38" s="17"/>
      <c r="U38" s="18"/>
      <c r="V38" s="18"/>
      <c r="W38" s="131"/>
    </row>
    <row r="39" spans="5:23" x14ac:dyDescent="0.35">
      <c r="E39" s="18"/>
      <c r="F39" s="18"/>
      <c r="G39" s="18"/>
      <c r="H39" s="18"/>
      <c r="I39" s="18"/>
      <c r="J39" s="18"/>
      <c r="K39" s="19"/>
      <c r="L39" s="17"/>
      <c r="M39" s="18"/>
      <c r="N39" s="18"/>
      <c r="O39" s="19"/>
      <c r="P39" s="17"/>
      <c r="Q39" s="18"/>
      <c r="R39" s="131"/>
      <c r="S39" s="133"/>
      <c r="T39" s="17"/>
      <c r="U39" s="18"/>
      <c r="V39" s="18"/>
      <c r="W39" s="131"/>
    </row>
    <row r="40" spans="5:23" x14ac:dyDescent="0.35">
      <c r="E40" s="18"/>
      <c r="F40" s="18"/>
      <c r="G40" s="18"/>
      <c r="H40" s="18"/>
      <c r="I40" s="18"/>
      <c r="J40" s="18"/>
      <c r="K40" s="19"/>
      <c r="L40" s="17"/>
      <c r="M40" s="18"/>
      <c r="N40" s="18"/>
      <c r="O40" s="19"/>
      <c r="P40" s="17"/>
      <c r="Q40" s="18"/>
      <c r="R40" s="131"/>
      <c r="S40" s="133"/>
      <c r="T40" s="17"/>
      <c r="U40" s="18"/>
      <c r="V40" s="18"/>
      <c r="W40" s="131"/>
    </row>
    <row r="41" spans="5:23" x14ac:dyDescent="0.35">
      <c r="E41" s="18"/>
      <c r="F41" s="18"/>
      <c r="G41" s="18"/>
      <c r="H41" s="18"/>
      <c r="I41" s="18"/>
      <c r="J41" s="18"/>
      <c r="K41" s="19"/>
      <c r="L41" s="17"/>
      <c r="M41" s="18"/>
      <c r="N41" s="18"/>
      <c r="O41" s="19"/>
      <c r="P41" s="17"/>
      <c r="Q41" s="18"/>
      <c r="R41" s="131"/>
      <c r="S41" s="133"/>
      <c r="T41" s="17"/>
      <c r="U41" s="18"/>
      <c r="V41" s="18"/>
      <c r="W41" s="131"/>
    </row>
    <row r="42" spans="5:23" x14ac:dyDescent="0.35">
      <c r="E42" s="18"/>
      <c r="F42" s="18"/>
      <c r="G42" s="18"/>
      <c r="H42" s="18"/>
      <c r="I42" s="18"/>
      <c r="J42" s="18"/>
      <c r="K42" s="19"/>
      <c r="L42" s="17"/>
      <c r="M42" s="18"/>
      <c r="N42" s="18"/>
      <c r="O42" s="19"/>
      <c r="P42" s="17"/>
      <c r="Q42" s="18"/>
      <c r="R42" s="131"/>
      <c r="S42" s="133"/>
      <c r="T42" s="17"/>
      <c r="U42" s="18"/>
      <c r="V42" s="18"/>
      <c r="W42" s="131"/>
    </row>
    <row r="43" spans="5:23" x14ac:dyDescent="0.35">
      <c r="E43" s="18"/>
      <c r="F43" s="18"/>
      <c r="G43" s="18"/>
      <c r="H43" s="18"/>
      <c r="I43" s="18"/>
      <c r="J43" s="18"/>
      <c r="K43" s="19"/>
      <c r="L43" s="17"/>
      <c r="M43" s="18"/>
      <c r="N43" s="18"/>
      <c r="O43" s="19"/>
      <c r="P43" s="17"/>
      <c r="Q43" s="18"/>
      <c r="R43" s="131"/>
      <c r="S43" s="133"/>
      <c r="T43" s="17"/>
      <c r="U43" s="18"/>
      <c r="V43" s="18"/>
      <c r="W43" s="131"/>
    </row>
    <row r="44" spans="5:23" x14ac:dyDescent="0.35">
      <c r="E44" s="18"/>
      <c r="F44" s="18"/>
      <c r="G44" s="18"/>
      <c r="H44" s="18"/>
      <c r="I44" s="18"/>
      <c r="J44" s="18"/>
      <c r="K44" s="19"/>
      <c r="L44" s="17"/>
      <c r="M44" s="18"/>
      <c r="N44" s="18"/>
      <c r="O44" s="19"/>
      <c r="P44" s="17"/>
      <c r="Q44" s="18"/>
      <c r="R44" s="131"/>
      <c r="S44" s="133"/>
      <c r="T44" s="17"/>
      <c r="U44" s="18"/>
      <c r="V44" s="18"/>
      <c r="W44" s="131"/>
    </row>
    <row r="45" spans="5:23" x14ac:dyDescent="0.35">
      <c r="E45" s="18"/>
      <c r="F45" s="18"/>
      <c r="G45" s="18"/>
      <c r="H45" s="18"/>
      <c r="I45" s="18"/>
      <c r="J45" s="18"/>
      <c r="K45" s="19"/>
      <c r="L45" s="17"/>
      <c r="M45" s="18"/>
      <c r="N45" s="18"/>
      <c r="O45" s="19"/>
      <c r="P45" s="17"/>
      <c r="Q45" s="18"/>
      <c r="R45" s="131"/>
      <c r="S45" s="133"/>
      <c r="T45" s="17"/>
      <c r="U45" s="18"/>
      <c r="V45" s="18"/>
      <c r="W45" s="131"/>
    </row>
    <row r="46" spans="5:23" x14ac:dyDescent="0.35">
      <c r="E46" s="18"/>
      <c r="F46" s="18"/>
      <c r="G46" s="18"/>
      <c r="H46" s="18"/>
      <c r="I46" s="18"/>
      <c r="J46" s="18"/>
      <c r="K46" s="19"/>
      <c r="L46" s="17"/>
      <c r="M46" s="18"/>
      <c r="N46" s="18"/>
      <c r="O46" s="19"/>
      <c r="P46" s="17"/>
      <c r="Q46" s="18"/>
      <c r="R46" s="131"/>
      <c r="S46" s="133"/>
      <c r="T46" s="17"/>
      <c r="U46" s="18"/>
      <c r="V46" s="18"/>
      <c r="W46" s="131"/>
    </row>
    <row r="47" spans="5:23" x14ac:dyDescent="0.35">
      <c r="E47" s="18"/>
      <c r="F47" s="18"/>
      <c r="G47" s="18"/>
      <c r="H47" s="18"/>
      <c r="I47" s="18"/>
      <c r="J47" s="18"/>
      <c r="K47" s="19"/>
      <c r="L47" s="17"/>
      <c r="M47" s="18"/>
      <c r="N47" s="18"/>
      <c r="O47" s="19"/>
      <c r="P47" s="17"/>
      <c r="Q47" s="18"/>
      <c r="R47" s="131"/>
      <c r="S47" s="133"/>
      <c r="T47" s="17"/>
      <c r="U47" s="18"/>
      <c r="V47" s="18"/>
      <c r="W47" s="131"/>
    </row>
    <row r="48" spans="5:23" x14ac:dyDescent="0.35"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31"/>
      <c r="S48" s="133"/>
      <c r="T48" s="18"/>
      <c r="U48" s="18"/>
      <c r="V48" s="18"/>
      <c r="W48" s="131"/>
    </row>
    <row r="49" spans="5:9" x14ac:dyDescent="0.35">
      <c r="E49" s="18"/>
      <c r="F49" s="18"/>
      <c r="G49" s="18"/>
      <c r="H49" s="18"/>
      <c r="I49" s="18"/>
    </row>
    <row r="50" spans="5:9" x14ac:dyDescent="0.35">
      <c r="E50" s="18"/>
      <c r="F50" s="18"/>
      <c r="G50" s="18"/>
      <c r="H50" s="18"/>
      <c r="I50" s="18"/>
    </row>
    <row r="51" spans="5:9" x14ac:dyDescent="0.35">
      <c r="E51" s="18"/>
      <c r="F51" s="18"/>
      <c r="G51" s="18"/>
      <c r="H51" s="18"/>
      <c r="I51" s="18"/>
    </row>
    <row r="52" spans="5:9" x14ac:dyDescent="0.35">
      <c r="E52" s="18"/>
      <c r="F52" s="18"/>
      <c r="G52" s="18"/>
      <c r="H52" s="18"/>
      <c r="I52" s="18"/>
    </row>
    <row r="53" spans="5:9" x14ac:dyDescent="0.35">
      <c r="E53" s="18"/>
      <c r="F53" s="18"/>
      <c r="G53" s="18"/>
      <c r="H53" s="18"/>
      <c r="I53" s="18"/>
    </row>
    <row r="54" spans="5:9" x14ac:dyDescent="0.35">
      <c r="E54" s="18"/>
      <c r="F54" s="18"/>
      <c r="G54" s="18"/>
      <c r="H54" s="18"/>
      <c r="I54" s="18"/>
    </row>
    <row r="55" spans="5:9" x14ac:dyDescent="0.35">
      <c r="E55" s="18"/>
      <c r="F55" s="18"/>
      <c r="G55" s="18"/>
      <c r="H55" s="18"/>
      <c r="I55" s="18"/>
    </row>
    <row r="56" spans="5:9" x14ac:dyDescent="0.35">
      <c r="E56" s="18"/>
      <c r="F56" s="18"/>
      <c r="G56" s="18"/>
      <c r="H56" s="18"/>
      <c r="I56" s="18"/>
    </row>
    <row r="57" spans="5:9" x14ac:dyDescent="0.35">
      <c r="E57" s="18"/>
      <c r="F57" s="18"/>
      <c r="G57" s="18"/>
      <c r="H57" s="18"/>
      <c r="I57" s="18"/>
    </row>
    <row r="58" spans="5:9" x14ac:dyDescent="0.35">
      <c r="E58" s="18"/>
      <c r="F58" s="18"/>
      <c r="G58" s="18"/>
      <c r="H58" s="18"/>
      <c r="I58" s="18"/>
    </row>
    <row r="59" spans="5:9" x14ac:dyDescent="0.35">
      <c r="E59" s="18"/>
      <c r="F59" s="18"/>
      <c r="G59" s="18"/>
      <c r="H59" s="18"/>
      <c r="I59" s="18"/>
    </row>
    <row r="60" spans="5:9" x14ac:dyDescent="0.35">
      <c r="E60" s="18"/>
      <c r="F60" s="18"/>
      <c r="G60" s="18"/>
      <c r="H60" s="18"/>
      <c r="I60" s="18"/>
    </row>
  </sheetData>
  <sheetProtection algorithmName="SHA-512" hashValue="IpvRmlzPD+2Kn/U+J1rFHvld21ao5DxBEAy/ZvpGrvNPHF6GY7HGuHHiuJrqgCNkHQxKXDwfKohElLqSpD5a6A==" saltValue="QnorG4TtBwB4QALJ6NX5/A==" spinCount="100000" sheet="1" objects="1" scenarios="1"/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IO45"/>
  <sheetViews>
    <sheetView zoomScale="120" zoomScaleNormal="120" workbookViewId="0">
      <selection activeCell="H8" sqref="H8"/>
    </sheetView>
  </sheetViews>
  <sheetFormatPr defaultColWidth="9.1796875" defaultRowHeight="12" x14ac:dyDescent="0.3"/>
  <cols>
    <col min="1" max="1" width="6.81640625" style="39" customWidth="1"/>
    <col min="2" max="2" width="6.54296875" style="39" customWidth="1"/>
    <col min="3" max="4" width="7.1796875" style="39" customWidth="1"/>
    <col min="5" max="5" width="7.453125" style="39" customWidth="1"/>
    <col min="6" max="6" width="4" style="39" customWidth="1"/>
    <col min="7" max="7" width="6.08984375" style="39" customWidth="1"/>
    <col min="8" max="8" width="6.36328125" style="39" customWidth="1"/>
    <col min="9" max="9" width="7.453125" style="39" customWidth="1"/>
    <col min="10" max="10" width="7.1796875" style="39" customWidth="1"/>
    <col min="11" max="11" width="4" style="39" customWidth="1"/>
    <col min="12" max="12" width="5.453125" style="39" customWidth="1"/>
    <col min="13" max="13" width="6.1796875" style="39" customWidth="1"/>
    <col min="14" max="14" width="7.36328125" style="39" customWidth="1"/>
    <col min="15" max="15" width="7.08984375" style="39" customWidth="1"/>
    <col min="16" max="16" width="4" style="39" customWidth="1"/>
    <col min="17" max="17" width="5.81640625" style="39" customWidth="1"/>
    <col min="18" max="18" width="6.08984375" style="39" customWidth="1"/>
    <col min="19" max="20" width="6.90625" style="39" customWidth="1"/>
    <col min="21" max="16384" width="9.1796875" style="39"/>
  </cols>
  <sheetData>
    <row r="1" spans="1:20" x14ac:dyDescent="0.3">
      <c r="A1" s="36" t="s">
        <v>17</v>
      </c>
      <c r="B1" s="37"/>
      <c r="C1" s="38"/>
      <c r="D1" s="38"/>
      <c r="G1" s="40"/>
      <c r="H1" s="36"/>
      <c r="J1" s="36"/>
      <c r="K1" s="37"/>
      <c r="L1" s="38"/>
      <c r="M1" s="38"/>
      <c r="N1" s="36"/>
      <c r="O1" s="41"/>
      <c r="P1" s="40"/>
      <c r="Q1" s="40"/>
    </row>
    <row r="2" spans="1:20" x14ac:dyDescent="0.3">
      <c r="A2" s="39" t="s">
        <v>18</v>
      </c>
      <c r="B2" s="41"/>
      <c r="C2" s="40"/>
      <c r="D2" s="40"/>
      <c r="F2" s="41"/>
      <c r="G2" s="40"/>
      <c r="J2" s="41"/>
      <c r="K2" s="40"/>
      <c r="L2" s="40"/>
    </row>
    <row r="3" spans="1:20" x14ac:dyDescent="0.3">
      <c r="A3" s="39" t="s">
        <v>19</v>
      </c>
      <c r="B3" s="41"/>
      <c r="C3" s="40"/>
      <c r="D3" s="40"/>
      <c r="F3" s="41"/>
      <c r="G3" s="40"/>
      <c r="K3" s="41"/>
      <c r="L3" s="40"/>
      <c r="M3" s="40"/>
      <c r="O3" s="41"/>
      <c r="P3" s="40"/>
      <c r="Q3" s="40"/>
    </row>
    <row r="4" spans="1:20" s="106" customFormat="1" x14ac:dyDescent="0.3">
      <c r="A4" s="42" t="s">
        <v>20</v>
      </c>
      <c r="B4" s="43"/>
      <c r="C4" s="44"/>
      <c r="D4" s="44"/>
      <c r="E4" s="42"/>
      <c r="F4" s="43"/>
      <c r="G4" s="108"/>
      <c r="K4" s="107"/>
      <c r="L4" s="108"/>
      <c r="M4" s="108"/>
      <c r="O4" s="107"/>
      <c r="P4" s="108"/>
      <c r="Q4" s="108"/>
    </row>
    <row r="5" spans="1:20" x14ac:dyDescent="0.3">
      <c r="B5" s="41"/>
      <c r="C5" s="40"/>
      <c r="D5" s="40"/>
      <c r="F5" s="41"/>
      <c r="G5" s="40"/>
      <c r="H5" s="40"/>
      <c r="K5" s="40"/>
      <c r="L5" s="40"/>
      <c r="P5" s="40"/>
    </row>
    <row r="6" spans="1:20" x14ac:dyDescent="0.3">
      <c r="B6" s="41"/>
      <c r="C6" s="40"/>
      <c r="D6" s="40"/>
      <c r="F6" s="41"/>
      <c r="G6" s="40"/>
      <c r="H6" s="40"/>
      <c r="K6" s="40"/>
      <c r="L6" s="40"/>
      <c r="P6" s="40"/>
    </row>
    <row r="7" spans="1:20" x14ac:dyDescent="0.3">
      <c r="A7" s="45"/>
      <c r="B7" s="47">
        <v>0</v>
      </c>
      <c r="C7" s="48" t="s">
        <v>16</v>
      </c>
      <c r="D7" s="49" t="s">
        <v>21</v>
      </c>
      <c r="E7" s="49" t="s">
        <v>22</v>
      </c>
      <c r="F7" s="110"/>
      <c r="G7" s="51">
        <v>0.03</v>
      </c>
      <c r="H7" s="50" t="s">
        <v>5</v>
      </c>
      <c r="I7" s="50" t="s">
        <v>23</v>
      </c>
      <c r="J7" s="50" t="s">
        <v>24</v>
      </c>
      <c r="K7" s="113"/>
      <c r="L7" s="51">
        <v>2.5000000000000001E-2</v>
      </c>
      <c r="M7" s="50" t="s">
        <v>6</v>
      </c>
      <c r="N7" s="50" t="s">
        <v>23</v>
      </c>
      <c r="O7" s="50" t="s">
        <v>24</v>
      </c>
      <c r="P7" s="113"/>
      <c r="Q7" s="51">
        <v>0.02</v>
      </c>
      <c r="R7" s="50" t="s">
        <v>7</v>
      </c>
      <c r="S7" s="50" t="s">
        <v>23</v>
      </c>
      <c r="T7" s="52" t="s">
        <v>24</v>
      </c>
    </row>
    <row r="8" spans="1:20" x14ac:dyDescent="0.3">
      <c r="B8" s="53">
        <v>0</v>
      </c>
      <c r="C8" s="54">
        <v>11.68</v>
      </c>
      <c r="D8" s="145">
        <f>C8*1288</f>
        <v>15043.84</v>
      </c>
      <c r="E8" s="145">
        <f t="shared" ref="E8:E17" si="0">C8*920</f>
        <v>10745.6</v>
      </c>
      <c r="F8" s="111"/>
      <c r="G8" s="56">
        <v>0</v>
      </c>
      <c r="H8" s="57" t="str">
        <f>FIXED(C8*1.03)</f>
        <v>12.03</v>
      </c>
      <c r="I8" s="145">
        <f t="shared" ref="I8:I17" si="1">H8*1288</f>
        <v>15494.64</v>
      </c>
      <c r="J8" s="145">
        <f t="shared" ref="J8:J17" si="2">H8*920</f>
        <v>11067.599999999999</v>
      </c>
      <c r="K8" s="111"/>
      <c r="L8" s="56">
        <v>0</v>
      </c>
      <c r="M8" s="57" t="str">
        <f>FIXED(H8*1.025)</f>
        <v>12.33</v>
      </c>
      <c r="N8" s="145">
        <f>M8*1288</f>
        <v>15881.04</v>
      </c>
      <c r="O8" s="145">
        <f t="shared" ref="O8:O17" si="3">M8*920</f>
        <v>11343.6</v>
      </c>
      <c r="P8" s="111"/>
      <c r="Q8" s="56">
        <v>0</v>
      </c>
      <c r="R8" s="57" t="str">
        <f>FIXED(M8*1.02)</f>
        <v>12.58</v>
      </c>
      <c r="S8" s="145">
        <f t="shared" ref="S8:S17" si="4">R8*1288</f>
        <v>16203.04</v>
      </c>
      <c r="T8" s="146">
        <f t="shared" ref="T8:T17" si="5">R8*920</f>
        <v>11573.6</v>
      </c>
    </row>
    <row r="9" spans="1:20" x14ac:dyDescent="0.3">
      <c r="B9" s="53">
        <v>1</v>
      </c>
      <c r="C9" s="57">
        <v>12.13</v>
      </c>
      <c r="D9" s="145">
        <f t="shared" ref="D9:D17" si="6">C9*1288</f>
        <v>15623.44</v>
      </c>
      <c r="E9" s="145">
        <f t="shared" si="0"/>
        <v>11159.6</v>
      </c>
      <c r="F9" s="111"/>
      <c r="G9" s="56">
        <v>1</v>
      </c>
      <c r="H9" s="57" t="str">
        <f t="shared" ref="H9:H17" si="7">FIXED(C9*1.03)</f>
        <v>12.49</v>
      </c>
      <c r="I9" s="145">
        <f t="shared" si="1"/>
        <v>16087.12</v>
      </c>
      <c r="J9" s="145">
        <f t="shared" si="2"/>
        <v>11490.800000000001</v>
      </c>
      <c r="K9" s="111"/>
      <c r="L9" s="56">
        <v>1</v>
      </c>
      <c r="M9" s="57" t="str">
        <f t="shared" ref="M9:M16" si="8">FIXED(H9*1.025)</f>
        <v>12.80</v>
      </c>
      <c r="N9" s="145">
        <f t="shared" ref="N9:N17" si="9">M9*1288</f>
        <v>16486.400000000001</v>
      </c>
      <c r="O9" s="145">
        <f t="shared" si="3"/>
        <v>11776</v>
      </c>
      <c r="P9" s="111"/>
      <c r="Q9" s="56">
        <v>1</v>
      </c>
      <c r="R9" s="57" t="str">
        <f t="shared" ref="R9:R17" si="10">FIXED(M9*1.02)</f>
        <v>13.06</v>
      </c>
      <c r="S9" s="145">
        <f t="shared" si="4"/>
        <v>16821.28</v>
      </c>
      <c r="T9" s="146">
        <f t="shared" si="5"/>
        <v>12015.2</v>
      </c>
    </row>
    <row r="10" spans="1:20" x14ac:dyDescent="0.3">
      <c r="B10" s="53">
        <v>2</v>
      </c>
      <c r="C10" s="57">
        <v>12.62</v>
      </c>
      <c r="D10" s="145">
        <f t="shared" si="6"/>
        <v>16254.56</v>
      </c>
      <c r="E10" s="145">
        <f t="shared" si="0"/>
        <v>11610.4</v>
      </c>
      <c r="F10" s="111"/>
      <c r="G10" s="56">
        <v>2</v>
      </c>
      <c r="H10" s="57" t="str">
        <f t="shared" si="7"/>
        <v>13.00</v>
      </c>
      <c r="I10" s="145">
        <f t="shared" si="1"/>
        <v>16744</v>
      </c>
      <c r="J10" s="145">
        <f t="shared" si="2"/>
        <v>11960</v>
      </c>
      <c r="K10" s="111"/>
      <c r="L10" s="56">
        <v>2</v>
      </c>
      <c r="M10" s="57" t="str">
        <f t="shared" si="8"/>
        <v>13.33</v>
      </c>
      <c r="N10" s="145">
        <f t="shared" si="9"/>
        <v>17169.04</v>
      </c>
      <c r="O10" s="145">
        <f t="shared" si="3"/>
        <v>12263.6</v>
      </c>
      <c r="P10" s="111"/>
      <c r="Q10" s="56">
        <v>2</v>
      </c>
      <c r="R10" s="57" t="str">
        <f t="shared" si="10"/>
        <v>13.60</v>
      </c>
      <c r="S10" s="145">
        <f t="shared" si="4"/>
        <v>17516.8</v>
      </c>
      <c r="T10" s="146">
        <f t="shared" si="5"/>
        <v>12512</v>
      </c>
    </row>
    <row r="11" spans="1:20" x14ac:dyDescent="0.3">
      <c r="B11" s="53">
        <v>3</v>
      </c>
      <c r="C11" s="57">
        <v>13.07</v>
      </c>
      <c r="D11" s="145">
        <f t="shared" si="6"/>
        <v>16834.16</v>
      </c>
      <c r="E11" s="145">
        <f t="shared" si="0"/>
        <v>12024.4</v>
      </c>
      <c r="F11" s="111"/>
      <c r="G11" s="56">
        <v>3</v>
      </c>
      <c r="H11" s="57" t="str">
        <f t="shared" si="7"/>
        <v>13.46</v>
      </c>
      <c r="I11" s="145">
        <f t="shared" si="1"/>
        <v>17336.48</v>
      </c>
      <c r="J11" s="145">
        <f t="shared" si="2"/>
        <v>12383.2</v>
      </c>
      <c r="K11" s="111"/>
      <c r="L11" s="56">
        <v>3</v>
      </c>
      <c r="M11" s="57" t="str">
        <f t="shared" si="8"/>
        <v>13.80</v>
      </c>
      <c r="N11" s="145">
        <f t="shared" si="9"/>
        <v>17774.400000000001</v>
      </c>
      <c r="O11" s="145">
        <f t="shared" si="3"/>
        <v>12696</v>
      </c>
      <c r="P11" s="111"/>
      <c r="Q11" s="56">
        <v>3</v>
      </c>
      <c r="R11" s="57" t="str">
        <f t="shared" si="10"/>
        <v>14.08</v>
      </c>
      <c r="S11" s="145">
        <f t="shared" si="4"/>
        <v>18135.04</v>
      </c>
      <c r="T11" s="146">
        <f t="shared" si="5"/>
        <v>12953.6</v>
      </c>
    </row>
    <row r="12" spans="1:20" x14ac:dyDescent="0.3">
      <c r="B12" s="53">
        <v>4</v>
      </c>
      <c r="C12" s="57">
        <v>13.54</v>
      </c>
      <c r="D12" s="145">
        <f t="shared" si="6"/>
        <v>17439.52</v>
      </c>
      <c r="E12" s="145">
        <f t="shared" si="0"/>
        <v>12456.8</v>
      </c>
      <c r="F12" s="111"/>
      <c r="G12" s="56">
        <v>4</v>
      </c>
      <c r="H12" s="57" t="str">
        <f t="shared" si="7"/>
        <v>13.95</v>
      </c>
      <c r="I12" s="145">
        <f t="shared" si="1"/>
        <v>17967.599999999999</v>
      </c>
      <c r="J12" s="145">
        <f t="shared" si="2"/>
        <v>12834</v>
      </c>
      <c r="K12" s="111"/>
      <c r="L12" s="56">
        <v>4</v>
      </c>
      <c r="M12" s="57" t="str">
        <f t="shared" si="8"/>
        <v>14.30</v>
      </c>
      <c r="N12" s="145">
        <f t="shared" si="9"/>
        <v>18418.400000000001</v>
      </c>
      <c r="O12" s="145">
        <f t="shared" si="3"/>
        <v>13156</v>
      </c>
      <c r="P12" s="111"/>
      <c r="Q12" s="56">
        <v>4</v>
      </c>
      <c r="R12" s="57" t="str">
        <f t="shared" si="10"/>
        <v>14.59</v>
      </c>
      <c r="S12" s="145">
        <f t="shared" si="4"/>
        <v>18791.919999999998</v>
      </c>
      <c r="T12" s="146">
        <f t="shared" si="5"/>
        <v>13422.8</v>
      </c>
    </row>
    <row r="13" spans="1:20" x14ac:dyDescent="0.3">
      <c r="B13" s="53">
        <v>5</v>
      </c>
      <c r="C13" s="57">
        <v>14.02</v>
      </c>
      <c r="D13" s="145">
        <f t="shared" si="6"/>
        <v>18057.759999999998</v>
      </c>
      <c r="E13" s="145">
        <f t="shared" si="0"/>
        <v>12898.4</v>
      </c>
      <c r="F13" s="111"/>
      <c r="G13" s="56">
        <v>5</v>
      </c>
      <c r="H13" s="57" t="str">
        <f t="shared" si="7"/>
        <v>14.44</v>
      </c>
      <c r="I13" s="145">
        <f t="shared" si="1"/>
        <v>18598.72</v>
      </c>
      <c r="J13" s="145">
        <f t="shared" si="2"/>
        <v>13284.8</v>
      </c>
      <c r="K13" s="111"/>
      <c r="L13" s="56">
        <v>5</v>
      </c>
      <c r="M13" s="57" t="str">
        <f t="shared" si="8"/>
        <v>14.80</v>
      </c>
      <c r="N13" s="145">
        <f t="shared" si="9"/>
        <v>19062.400000000001</v>
      </c>
      <c r="O13" s="145">
        <f t="shared" si="3"/>
        <v>13616</v>
      </c>
      <c r="P13" s="111"/>
      <c r="Q13" s="56">
        <v>5</v>
      </c>
      <c r="R13" s="57" t="str">
        <f t="shared" si="10"/>
        <v>15.10</v>
      </c>
      <c r="S13" s="145">
        <f t="shared" si="4"/>
        <v>19448.8</v>
      </c>
      <c r="T13" s="146">
        <f t="shared" si="5"/>
        <v>13892</v>
      </c>
    </row>
    <row r="14" spans="1:20" x14ac:dyDescent="0.3">
      <c r="B14" s="53">
        <v>6</v>
      </c>
      <c r="C14" s="57">
        <v>14.58</v>
      </c>
      <c r="D14" s="145">
        <f t="shared" si="6"/>
        <v>18779.04</v>
      </c>
      <c r="E14" s="145">
        <f t="shared" si="0"/>
        <v>13413.6</v>
      </c>
      <c r="F14" s="111"/>
      <c r="G14" s="56">
        <v>6</v>
      </c>
      <c r="H14" s="57" t="str">
        <f t="shared" si="7"/>
        <v>15.02</v>
      </c>
      <c r="I14" s="145">
        <f t="shared" si="1"/>
        <v>19345.759999999998</v>
      </c>
      <c r="J14" s="145">
        <f t="shared" si="2"/>
        <v>13818.4</v>
      </c>
      <c r="K14" s="111"/>
      <c r="L14" s="56">
        <v>6</v>
      </c>
      <c r="M14" s="57" t="str">
        <f t="shared" si="8"/>
        <v>15.40</v>
      </c>
      <c r="N14" s="145">
        <f t="shared" si="9"/>
        <v>19835.2</v>
      </c>
      <c r="O14" s="145">
        <f t="shared" si="3"/>
        <v>14168</v>
      </c>
      <c r="P14" s="111"/>
      <c r="Q14" s="56">
        <v>6</v>
      </c>
      <c r="R14" s="57" t="str">
        <f t="shared" si="10"/>
        <v>15.71</v>
      </c>
      <c r="S14" s="145">
        <f t="shared" si="4"/>
        <v>20234.48</v>
      </c>
      <c r="T14" s="146">
        <f t="shared" si="5"/>
        <v>14453.2</v>
      </c>
    </row>
    <row r="15" spans="1:20" x14ac:dyDescent="0.3">
      <c r="B15" s="53">
        <v>10</v>
      </c>
      <c r="C15" s="57">
        <v>15.4</v>
      </c>
      <c r="D15" s="145">
        <f t="shared" si="6"/>
        <v>19835.2</v>
      </c>
      <c r="E15" s="145">
        <f t="shared" si="0"/>
        <v>14168</v>
      </c>
      <c r="F15" s="111"/>
      <c r="G15" s="56">
        <v>10</v>
      </c>
      <c r="H15" s="57" t="str">
        <f t="shared" si="7"/>
        <v>15.86</v>
      </c>
      <c r="I15" s="145">
        <f t="shared" si="1"/>
        <v>20427.68</v>
      </c>
      <c r="J15" s="145">
        <f t="shared" si="2"/>
        <v>14591.199999999999</v>
      </c>
      <c r="K15" s="111"/>
      <c r="L15" s="56">
        <v>10</v>
      </c>
      <c r="M15" s="57" t="str">
        <f t="shared" si="8"/>
        <v>16.26</v>
      </c>
      <c r="N15" s="145">
        <f t="shared" si="9"/>
        <v>20942.88</v>
      </c>
      <c r="O15" s="145">
        <f t="shared" si="3"/>
        <v>14959.2</v>
      </c>
      <c r="P15" s="111"/>
      <c r="Q15" s="56">
        <v>10</v>
      </c>
      <c r="R15" s="57" t="str">
        <f t="shared" si="10"/>
        <v>16.59</v>
      </c>
      <c r="S15" s="145">
        <f t="shared" si="4"/>
        <v>21367.919999999998</v>
      </c>
      <c r="T15" s="146">
        <f t="shared" si="5"/>
        <v>15262.8</v>
      </c>
    </row>
    <row r="16" spans="1:20" x14ac:dyDescent="0.3">
      <c r="B16" s="53">
        <v>15</v>
      </c>
      <c r="C16" s="57">
        <v>15.8</v>
      </c>
      <c r="D16" s="145">
        <f t="shared" si="6"/>
        <v>20350.400000000001</v>
      </c>
      <c r="E16" s="145">
        <f t="shared" si="0"/>
        <v>14536</v>
      </c>
      <c r="F16" s="111"/>
      <c r="G16" s="56">
        <v>15</v>
      </c>
      <c r="H16" s="57" t="str">
        <f t="shared" si="7"/>
        <v>16.27</v>
      </c>
      <c r="I16" s="145">
        <f t="shared" si="1"/>
        <v>20955.759999999998</v>
      </c>
      <c r="J16" s="145">
        <f t="shared" si="2"/>
        <v>14968.4</v>
      </c>
      <c r="K16" s="111"/>
      <c r="L16" s="56">
        <v>15</v>
      </c>
      <c r="M16" s="57" t="str">
        <f t="shared" si="8"/>
        <v>16.68</v>
      </c>
      <c r="N16" s="145">
        <f t="shared" si="9"/>
        <v>21483.84</v>
      </c>
      <c r="O16" s="145">
        <f t="shared" si="3"/>
        <v>15345.6</v>
      </c>
      <c r="P16" s="111"/>
      <c r="Q16" s="56">
        <v>15</v>
      </c>
      <c r="R16" s="57" t="str">
        <f t="shared" si="10"/>
        <v>17.01</v>
      </c>
      <c r="S16" s="145">
        <f t="shared" si="4"/>
        <v>21908.880000000001</v>
      </c>
      <c r="T16" s="146">
        <f t="shared" si="5"/>
        <v>15649.2</v>
      </c>
    </row>
    <row r="17" spans="1:249" x14ac:dyDescent="0.3">
      <c r="B17" s="59">
        <v>20</v>
      </c>
      <c r="C17" s="61">
        <v>16.45</v>
      </c>
      <c r="D17" s="147">
        <f t="shared" si="6"/>
        <v>21187.599999999999</v>
      </c>
      <c r="E17" s="147">
        <f t="shared" si="0"/>
        <v>15134</v>
      </c>
      <c r="F17" s="112"/>
      <c r="G17" s="60">
        <v>20</v>
      </c>
      <c r="H17" s="61" t="str">
        <f t="shared" si="7"/>
        <v>16.94</v>
      </c>
      <c r="I17" s="147">
        <f t="shared" si="1"/>
        <v>21818.720000000001</v>
      </c>
      <c r="J17" s="147">
        <f t="shared" si="2"/>
        <v>15584.800000000001</v>
      </c>
      <c r="K17" s="112"/>
      <c r="L17" s="60">
        <v>20</v>
      </c>
      <c r="M17" s="61" t="str">
        <f>FIXED(H17*1.025)</f>
        <v>17.36</v>
      </c>
      <c r="N17" s="147">
        <f t="shared" si="9"/>
        <v>22359.68</v>
      </c>
      <c r="O17" s="147">
        <f t="shared" si="3"/>
        <v>15971.199999999999</v>
      </c>
      <c r="P17" s="112"/>
      <c r="Q17" s="60">
        <v>20</v>
      </c>
      <c r="R17" s="61" t="str">
        <f t="shared" si="10"/>
        <v>17.71</v>
      </c>
      <c r="S17" s="147">
        <f t="shared" si="4"/>
        <v>22810.48</v>
      </c>
      <c r="T17" s="148">
        <f t="shared" si="5"/>
        <v>16293.2</v>
      </c>
    </row>
    <row r="18" spans="1:249" x14ac:dyDescent="0.3">
      <c r="F18" s="41"/>
      <c r="G18" s="40"/>
      <c r="H18" s="40"/>
      <c r="K18" s="40"/>
    </row>
    <row r="20" spans="1:249" x14ac:dyDescent="0.3">
      <c r="B20" s="39" t="s">
        <v>58</v>
      </c>
    </row>
    <row r="21" spans="1:249" s="106" customFormat="1" x14ac:dyDescent="0.3">
      <c r="A21" s="105"/>
      <c r="F21" s="105"/>
      <c r="G21" s="107"/>
      <c r="H21" s="108"/>
      <c r="I21" s="108"/>
      <c r="K21" s="105"/>
      <c r="L21" s="107"/>
      <c r="M21" s="108"/>
      <c r="N21" s="108"/>
      <c r="P21" s="105"/>
      <c r="U21" s="105"/>
      <c r="Z21" s="105"/>
      <c r="AE21" s="105"/>
      <c r="AJ21" s="105"/>
      <c r="AO21" s="105"/>
      <c r="AT21" s="105"/>
      <c r="AY21" s="105"/>
      <c r="BD21" s="105"/>
      <c r="BI21" s="105"/>
      <c r="BN21" s="105"/>
      <c r="BS21" s="105"/>
      <c r="BX21" s="105"/>
      <c r="CC21" s="105"/>
      <c r="CH21" s="105"/>
      <c r="CM21" s="105"/>
      <c r="CR21" s="105"/>
      <c r="CW21" s="105"/>
      <c r="DB21" s="105"/>
      <c r="DG21" s="105"/>
      <c r="DL21" s="105"/>
      <c r="DQ21" s="105"/>
      <c r="DV21" s="105"/>
      <c r="EA21" s="105"/>
      <c r="EF21" s="105"/>
      <c r="EK21" s="105"/>
      <c r="EP21" s="105"/>
      <c r="EU21" s="105"/>
      <c r="EZ21" s="105"/>
      <c r="FE21" s="105"/>
      <c r="FJ21" s="105"/>
      <c r="FO21" s="105"/>
      <c r="FT21" s="105"/>
      <c r="FY21" s="105"/>
      <c r="GD21" s="105"/>
      <c r="GI21" s="105"/>
      <c r="GN21" s="105"/>
      <c r="GS21" s="105"/>
      <c r="GX21" s="105"/>
      <c r="HC21" s="105"/>
      <c r="HH21" s="105"/>
      <c r="HM21" s="105"/>
      <c r="HR21" s="105"/>
      <c r="HW21" s="105"/>
      <c r="IB21" s="105"/>
      <c r="IG21" s="105"/>
      <c r="IL21" s="105"/>
    </row>
    <row r="22" spans="1:249" s="106" customFormat="1" x14ac:dyDescent="0.3">
      <c r="G22" s="107"/>
      <c r="H22" s="69"/>
      <c r="I22" s="69"/>
      <c r="L22" s="107"/>
      <c r="M22" s="69"/>
      <c r="N22" s="69"/>
      <c r="Q22" s="107"/>
      <c r="R22" s="69"/>
      <c r="S22" s="69"/>
      <c r="V22" s="107"/>
      <c r="W22" s="69"/>
      <c r="X22" s="69"/>
      <c r="AA22" s="107"/>
      <c r="AB22" s="69"/>
      <c r="AC22" s="69"/>
      <c r="AF22" s="107"/>
      <c r="AG22" s="69"/>
      <c r="AH22" s="69"/>
      <c r="AK22" s="107"/>
      <c r="AL22" s="69"/>
      <c r="AM22" s="69"/>
      <c r="AP22" s="107"/>
      <c r="AQ22" s="69"/>
      <c r="AR22" s="69"/>
      <c r="AU22" s="107"/>
      <c r="AV22" s="69"/>
      <c r="AW22" s="69"/>
      <c r="AZ22" s="107"/>
      <c r="BA22" s="69"/>
      <c r="BB22" s="69"/>
      <c r="BE22" s="107"/>
      <c r="BF22" s="69"/>
      <c r="BG22" s="69"/>
      <c r="BJ22" s="107"/>
      <c r="BK22" s="69"/>
      <c r="BL22" s="69"/>
      <c r="BO22" s="107"/>
      <c r="BP22" s="69"/>
      <c r="BQ22" s="69"/>
      <c r="BT22" s="107"/>
      <c r="BU22" s="69"/>
      <c r="BV22" s="69"/>
      <c r="BY22" s="107"/>
      <c r="BZ22" s="69"/>
      <c r="CA22" s="69"/>
      <c r="CD22" s="107"/>
      <c r="CE22" s="69"/>
      <c r="CF22" s="69"/>
      <c r="CI22" s="107"/>
      <c r="CJ22" s="69"/>
      <c r="CK22" s="69"/>
      <c r="CN22" s="107"/>
      <c r="CO22" s="69"/>
      <c r="CP22" s="69"/>
      <c r="CS22" s="107"/>
      <c r="CT22" s="69"/>
      <c r="CU22" s="69"/>
      <c r="CX22" s="107"/>
      <c r="CY22" s="69"/>
      <c r="CZ22" s="69"/>
      <c r="DC22" s="107"/>
      <c r="DD22" s="69"/>
      <c r="DE22" s="69"/>
      <c r="DH22" s="107"/>
      <c r="DI22" s="69"/>
      <c r="DJ22" s="69"/>
      <c r="DM22" s="107"/>
      <c r="DN22" s="69"/>
      <c r="DO22" s="69"/>
      <c r="DR22" s="107"/>
      <c r="DS22" s="69"/>
      <c r="DT22" s="69"/>
      <c r="DW22" s="107"/>
      <c r="DX22" s="69"/>
      <c r="DY22" s="69"/>
      <c r="EB22" s="107"/>
      <c r="EC22" s="69"/>
      <c r="ED22" s="69"/>
      <c r="EG22" s="107"/>
      <c r="EH22" s="69"/>
      <c r="EI22" s="69"/>
      <c r="EL22" s="107"/>
      <c r="EM22" s="69"/>
      <c r="EN22" s="69"/>
      <c r="EQ22" s="107"/>
      <c r="ER22" s="69"/>
      <c r="ES22" s="69"/>
      <c r="EV22" s="107"/>
      <c r="EW22" s="69"/>
      <c r="EX22" s="69"/>
      <c r="FA22" s="107"/>
      <c r="FB22" s="69"/>
      <c r="FC22" s="69"/>
      <c r="FF22" s="107"/>
      <c r="FG22" s="69"/>
      <c r="FH22" s="69"/>
      <c r="FK22" s="107"/>
      <c r="FL22" s="69"/>
      <c r="FM22" s="69"/>
      <c r="FP22" s="107"/>
      <c r="FQ22" s="69"/>
      <c r="FR22" s="69"/>
      <c r="FU22" s="107"/>
      <c r="FV22" s="69"/>
      <c r="FW22" s="69"/>
      <c r="FZ22" s="107"/>
      <c r="GA22" s="69"/>
      <c r="GB22" s="69"/>
      <c r="GE22" s="107"/>
      <c r="GF22" s="69"/>
      <c r="GG22" s="69"/>
      <c r="GJ22" s="107"/>
      <c r="GK22" s="69"/>
      <c r="GL22" s="69"/>
      <c r="GO22" s="107"/>
      <c r="GP22" s="69"/>
      <c r="GQ22" s="69"/>
      <c r="GT22" s="107"/>
      <c r="GU22" s="69"/>
      <c r="GV22" s="69"/>
      <c r="GY22" s="107"/>
      <c r="GZ22" s="69"/>
      <c r="HA22" s="69"/>
      <c r="HD22" s="107"/>
      <c r="HE22" s="69"/>
      <c r="HF22" s="69"/>
      <c r="HI22" s="107"/>
      <c r="HJ22" s="69"/>
      <c r="HK22" s="69"/>
      <c r="HN22" s="107"/>
      <c r="HO22" s="69"/>
      <c r="HP22" s="69"/>
      <c r="HS22" s="107"/>
      <c r="HT22" s="69"/>
      <c r="HU22" s="69"/>
      <c r="HX22" s="107"/>
      <c r="HY22" s="69"/>
      <c r="HZ22" s="69"/>
      <c r="IC22" s="107"/>
      <c r="ID22" s="69"/>
      <c r="IE22" s="69"/>
      <c r="IH22" s="107"/>
      <c r="II22" s="69"/>
      <c r="IJ22" s="69"/>
      <c r="IM22" s="107"/>
      <c r="IN22" s="69"/>
      <c r="IO22" s="69"/>
    </row>
    <row r="23" spans="1:249" s="106" customFormat="1" x14ac:dyDescent="0.3">
      <c r="G23" s="107"/>
      <c r="H23" s="69"/>
      <c r="I23" s="69"/>
      <c r="L23" s="107"/>
      <c r="M23" s="69"/>
      <c r="N23" s="69"/>
      <c r="Q23" s="107"/>
      <c r="R23" s="69"/>
      <c r="S23" s="69"/>
      <c r="V23" s="107"/>
      <c r="W23" s="69"/>
      <c r="X23" s="69"/>
      <c r="AA23" s="107"/>
      <c r="AB23" s="69"/>
      <c r="AC23" s="69"/>
      <c r="AF23" s="107"/>
      <c r="AG23" s="69"/>
      <c r="AH23" s="69"/>
      <c r="AK23" s="107"/>
      <c r="AL23" s="69"/>
      <c r="AM23" s="69"/>
      <c r="AP23" s="107"/>
      <c r="AQ23" s="69"/>
      <c r="AR23" s="69"/>
      <c r="AU23" s="107"/>
      <c r="AV23" s="69"/>
      <c r="AW23" s="69"/>
      <c r="AZ23" s="107"/>
      <c r="BA23" s="69"/>
      <c r="BB23" s="69"/>
      <c r="BE23" s="107"/>
      <c r="BF23" s="69"/>
      <c r="BG23" s="69"/>
      <c r="BJ23" s="107"/>
      <c r="BK23" s="69"/>
      <c r="BL23" s="69"/>
      <c r="BO23" s="107"/>
      <c r="BP23" s="69"/>
      <c r="BQ23" s="69"/>
      <c r="BT23" s="107"/>
      <c r="BU23" s="69"/>
      <c r="BV23" s="69"/>
      <c r="BY23" s="107"/>
      <c r="BZ23" s="69"/>
      <c r="CA23" s="69"/>
      <c r="CD23" s="107"/>
      <c r="CE23" s="69"/>
      <c r="CF23" s="69"/>
      <c r="CI23" s="107"/>
      <c r="CJ23" s="69"/>
      <c r="CK23" s="69"/>
      <c r="CN23" s="107"/>
      <c r="CO23" s="69"/>
      <c r="CP23" s="69"/>
      <c r="CS23" s="107"/>
      <c r="CT23" s="69"/>
      <c r="CU23" s="69"/>
      <c r="CX23" s="107"/>
      <c r="CY23" s="69"/>
      <c r="CZ23" s="69"/>
      <c r="DC23" s="107"/>
      <c r="DD23" s="69"/>
      <c r="DE23" s="69"/>
      <c r="DH23" s="107"/>
      <c r="DI23" s="69"/>
      <c r="DJ23" s="69"/>
      <c r="DM23" s="107"/>
      <c r="DN23" s="69"/>
      <c r="DO23" s="69"/>
      <c r="DR23" s="107"/>
      <c r="DS23" s="69"/>
      <c r="DT23" s="69"/>
      <c r="DW23" s="107"/>
      <c r="DX23" s="69"/>
      <c r="DY23" s="69"/>
      <c r="EB23" s="107"/>
      <c r="EC23" s="69"/>
      <c r="ED23" s="69"/>
      <c r="EG23" s="107"/>
      <c r="EH23" s="69"/>
      <c r="EI23" s="69"/>
      <c r="EL23" s="107"/>
      <c r="EM23" s="69"/>
      <c r="EN23" s="69"/>
      <c r="EQ23" s="107"/>
      <c r="ER23" s="69"/>
      <c r="ES23" s="69"/>
      <c r="EV23" s="107"/>
      <c r="EW23" s="69"/>
      <c r="EX23" s="69"/>
      <c r="FA23" s="107"/>
      <c r="FB23" s="69"/>
      <c r="FC23" s="69"/>
      <c r="FF23" s="107"/>
      <c r="FG23" s="69"/>
      <c r="FH23" s="69"/>
      <c r="FK23" s="107"/>
      <c r="FL23" s="69"/>
      <c r="FM23" s="69"/>
      <c r="FP23" s="107"/>
      <c r="FQ23" s="69"/>
      <c r="FR23" s="69"/>
      <c r="FU23" s="107"/>
      <c r="FV23" s="69"/>
      <c r="FW23" s="69"/>
      <c r="FZ23" s="107"/>
      <c r="GA23" s="69"/>
      <c r="GB23" s="69"/>
      <c r="GE23" s="107"/>
      <c r="GF23" s="69"/>
      <c r="GG23" s="69"/>
      <c r="GJ23" s="107"/>
      <c r="GK23" s="69"/>
      <c r="GL23" s="69"/>
      <c r="GO23" s="107"/>
      <c r="GP23" s="69"/>
      <c r="GQ23" s="69"/>
      <c r="GT23" s="107"/>
      <c r="GU23" s="69"/>
      <c r="GV23" s="69"/>
      <c r="GY23" s="107"/>
      <c r="GZ23" s="69"/>
      <c r="HA23" s="69"/>
      <c r="HD23" s="107"/>
      <c r="HE23" s="69"/>
      <c r="HF23" s="69"/>
      <c r="HI23" s="107"/>
      <c r="HJ23" s="69"/>
      <c r="HK23" s="69"/>
      <c r="HN23" s="107"/>
      <c r="HO23" s="69"/>
      <c r="HP23" s="69"/>
      <c r="HS23" s="107"/>
      <c r="HT23" s="69"/>
      <c r="HU23" s="69"/>
      <c r="HX23" s="107"/>
      <c r="HY23" s="69"/>
      <c r="HZ23" s="69"/>
      <c r="IC23" s="107"/>
      <c r="ID23" s="69"/>
      <c r="IE23" s="69"/>
      <c r="IH23" s="107"/>
      <c r="II23" s="69"/>
      <c r="IJ23" s="69"/>
      <c r="IM23" s="107"/>
      <c r="IN23" s="69"/>
      <c r="IO23" s="69"/>
    </row>
    <row r="24" spans="1:249" s="106" customFormat="1" x14ac:dyDescent="0.3">
      <c r="G24" s="107"/>
      <c r="H24" s="69"/>
      <c r="I24" s="69"/>
      <c r="L24" s="107"/>
      <c r="M24" s="69"/>
      <c r="N24" s="69"/>
      <c r="Q24" s="107"/>
      <c r="R24" s="69"/>
      <c r="S24" s="69"/>
      <c r="V24" s="107"/>
      <c r="W24" s="69"/>
      <c r="X24" s="69"/>
      <c r="AA24" s="107"/>
      <c r="AB24" s="69"/>
      <c r="AC24" s="69"/>
      <c r="AF24" s="107"/>
      <c r="AG24" s="69"/>
      <c r="AH24" s="69"/>
      <c r="AK24" s="107"/>
      <c r="AL24" s="69"/>
      <c r="AM24" s="69"/>
      <c r="AP24" s="107"/>
      <c r="AQ24" s="69"/>
      <c r="AR24" s="69"/>
      <c r="AU24" s="107"/>
      <c r="AV24" s="69"/>
      <c r="AW24" s="69"/>
      <c r="AZ24" s="107"/>
      <c r="BA24" s="69"/>
      <c r="BB24" s="69"/>
      <c r="BE24" s="107"/>
      <c r="BF24" s="69"/>
      <c r="BG24" s="69"/>
      <c r="BJ24" s="107"/>
      <c r="BK24" s="69"/>
      <c r="BL24" s="69"/>
      <c r="BO24" s="107"/>
      <c r="BP24" s="69"/>
      <c r="BQ24" s="69"/>
      <c r="BT24" s="107"/>
      <c r="BU24" s="69"/>
      <c r="BV24" s="69"/>
      <c r="BY24" s="107"/>
      <c r="BZ24" s="69"/>
      <c r="CA24" s="69"/>
      <c r="CD24" s="107"/>
      <c r="CE24" s="69"/>
      <c r="CF24" s="69"/>
      <c r="CI24" s="107"/>
      <c r="CJ24" s="69"/>
      <c r="CK24" s="69"/>
      <c r="CN24" s="107"/>
      <c r="CO24" s="69"/>
      <c r="CP24" s="69"/>
      <c r="CS24" s="107"/>
      <c r="CT24" s="69"/>
      <c r="CU24" s="69"/>
      <c r="CX24" s="107"/>
      <c r="CY24" s="69"/>
      <c r="CZ24" s="69"/>
      <c r="DC24" s="107"/>
      <c r="DD24" s="69"/>
      <c r="DE24" s="69"/>
      <c r="DH24" s="107"/>
      <c r="DI24" s="69"/>
      <c r="DJ24" s="69"/>
      <c r="DM24" s="107"/>
      <c r="DN24" s="69"/>
      <c r="DO24" s="69"/>
      <c r="DR24" s="107"/>
      <c r="DS24" s="69"/>
      <c r="DT24" s="69"/>
      <c r="DW24" s="107"/>
      <c r="DX24" s="69"/>
      <c r="DY24" s="69"/>
      <c r="EB24" s="107"/>
      <c r="EC24" s="69"/>
      <c r="ED24" s="69"/>
      <c r="EG24" s="107"/>
      <c r="EH24" s="69"/>
      <c r="EI24" s="69"/>
      <c r="EL24" s="107"/>
      <c r="EM24" s="69"/>
      <c r="EN24" s="69"/>
      <c r="EQ24" s="107"/>
      <c r="ER24" s="69"/>
      <c r="ES24" s="69"/>
      <c r="EV24" s="107"/>
      <c r="EW24" s="69"/>
      <c r="EX24" s="69"/>
      <c r="FA24" s="107"/>
      <c r="FB24" s="69"/>
      <c r="FC24" s="69"/>
      <c r="FF24" s="107"/>
      <c r="FG24" s="69"/>
      <c r="FH24" s="69"/>
      <c r="FK24" s="107"/>
      <c r="FL24" s="69"/>
      <c r="FM24" s="69"/>
      <c r="FP24" s="107"/>
      <c r="FQ24" s="69"/>
      <c r="FR24" s="69"/>
      <c r="FU24" s="107"/>
      <c r="FV24" s="69"/>
      <c r="FW24" s="69"/>
      <c r="FZ24" s="107"/>
      <c r="GA24" s="69"/>
      <c r="GB24" s="69"/>
      <c r="GE24" s="107"/>
      <c r="GF24" s="69"/>
      <c r="GG24" s="69"/>
      <c r="GJ24" s="107"/>
      <c r="GK24" s="69"/>
      <c r="GL24" s="69"/>
      <c r="GO24" s="107"/>
      <c r="GP24" s="69"/>
      <c r="GQ24" s="69"/>
      <c r="GT24" s="107"/>
      <c r="GU24" s="69"/>
      <c r="GV24" s="69"/>
      <c r="GY24" s="107"/>
      <c r="GZ24" s="69"/>
      <c r="HA24" s="69"/>
      <c r="HD24" s="107"/>
      <c r="HE24" s="69"/>
      <c r="HF24" s="69"/>
      <c r="HI24" s="107"/>
      <c r="HJ24" s="69"/>
      <c r="HK24" s="69"/>
      <c r="HN24" s="107"/>
      <c r="HO24" s="69"/>
      <c r="HP24" s="69"/>
      <c r="HS24" s="107"/>
      <c r="HT24" s="69"/>
      <c r="HU24" s="69"/>
      <c r="HX24" s="107"/>
      <c r="HY24" s="69"/>
      <c r="HZ24" s="69"/>
      <c r="IC24" s="107"/>
      <c r="ID24" s="69"/>
      <c r="IE24" s="69"/>
      <c r="IH24" s="107"/>
      <c r="II24" s="69"/>
      <c r="IJ24" s="69"/>
      <c r="IM24" s="107"/>
      <c r="IN24" s="69"/>
      <c r="IO24" s="69"/>
    </row>
    <row r="25" spans="1:249" s="106" customFormat="1" x14ac:dyDescent="0.3">
      <c r="G25" s="107"/>
      <c r="H25" s="69"/>
      <c r="I25" s="69"/>
      <c r="L25" s="107"/>
      <c r="M25" s="69"/>
      <c r="N25" s="69"/>
      <c r="Q25" s="107"/>
      <c r="R25" s="69"/>
      <c r="S25" s="69"/>
      <c r="V25" s="107"/>
      <c r="W25" s="69"/>
      <c r="X25" s="69"/>
      <c r="AA25" s="107"/>
      <c r="AB25" s="69"/>
      <c r="AC25" s="69"/>
      <c r="AF25" s="107"/>
      <c r="AG25" s="69"/>
      <c r="AH25" s="69"/>
      <c r="AK25" s="107"/>
      <c r="AL25" s="69"/>
      <c r="AM25" s="69"/>
      <c r="AP25" s="107"/>
      <c r="AQ25" s="69"/>
      <c r="AR25" s="69"/>
      <c r="AU25" s="107"/>
      <c r="AV25" s="69"/>
      <c r="AW25" s="69"/>
      <c r="AZ25" s="107"/>
      <c r="BA25" s="69"/>
      <c r="BB25" s="69"/>
      <c r="BE25" s="107"/>
      <c r="BF25" s="69"/>
      <c r="BG25" s="69"/>
      <c r="BJ25" s="107"/>
      <c r="BK25" s="69"/>
      <c r="BL25" s="69"/>
      <c r="BO25" s="107"/>
      <c r="BP25" s="69"/>
      <c r="BQ25" s="69"/>
      <c r="BT25" s="107"/>
      <c r="BU25" s="69"/>
      <c r="BV25" s="69"/>
      <c r="BY25" s="107"/>
      <c r="BZ25" s="69"/>
      <c r="CA25" s="69"/>
      <c r="CD25" s="107"/>
      <c r="CE25" s="69"/>
      <c r="CF25" s="69"/>
      <c r="CI25" s="107"/>
      <c r="CJ25" s="69"/>
      <c r="CK25" s="69"/>
      <c r="CN25" s="107"/>
      <c r="CO25" s="69"/>
      <c r="CP25" s="69"/>
      <c r="CS25" s="107"/>
      <c r="CT25" s="69"/>
      <c r="CU25" s="69"/>
      <c r="CX25" s="107"/>
      <c r="CY25" s="69"/>
      <c r="CZ25" s="69"/>
      <c r="DC25" s="107"/>
      <c r="DD25" s="69"/>
      <c r="DE25" s="69"/>
      <c r="DH25" s="107"/>
      <c r="DI25" s="69"/>
      <c r="DJ25" s="69"/>
      <c r="DM25" s="107"/>
      <c r="DN25" s="69"/>
      <c r="DO25" s="69"/>
      <c r="DR25" s="107"/>
      <c r="DS25" s="69"/>
      <c r="DT25" s="69"/>
      <c r="DW25" s="107"/>
      <c r="DX25" s="69"/>
      <c r="DY25" s="69"/>
      <c r="EB25" s="107"/>
      <c r="EC25" s="69"/>
      <c r="ED25" s="69"/>
      <c r="EG25" s="107"/>
      <c r="EH25" s="69"/>
      <c r="EI25" s="69"/>
      <c r="EL25" s="107"/>
      <c r="EM25" s="69"/>
      <c r="EN25" s="69"/>
      <c r="EQ25" s="107"/>
      <c r="ER25" s="69"/>
      <c r="ES25" s="69"/>
      <c r="EV25" s="107"/>
      <c r="EW25" s="69"/>
      <c r="EX25" s="69"/>
      <c r="FA25" s="107"/>
      <c r="FB25" s="69"/>
      <c r="FC25" s="69"/>
      <c r="FF25" s="107"/>
      <c r="FG25" s="69"/>
      <c r="FH25" s="69"/>
      <c r="FK25" s="107"/>
      <c r="FL25" s="69"/>
      <c r="FM25" s="69"/>
      <c r="FP25" s="107"/>
      <c r="FQ25" s="69"/>
      <c r="FR25" s="69"/>
      <c r="FU25" s="107"/>
      <c r="FV25" s="69"/>
      <c r="FW25" s="69"/>
      <c r="FZ25" s="107"/>
      <c r="GA25" s="69"/>
      <c r="GB25" s="69"/>
      <c r="GE25" s="107"/>
      <c r="GF25" s="69"/>
      <c r="GG25" s="69"/>
      <c r="GJ25" s="107"/>
      <c r="GK25" s="69"/>
      <c r="GL25" s="69"/>
      <c r="GO25" s="107"/>
      <c r="GP25" s="69"/>
      <c r="GQ25" s="69"/>
      <c r="GT25" s="107"/>
      <c r="GU25" s="69"/>
      <c r="GV25" s="69"/>
      <c r="GY25" s="107"/>
      <c r="GZ25" s="69"/>
      <c r="HA25" s="69"/>
      <c r="HD25" s="107"/>
      <c r="HE25" s="69"/>
      <c r="HF25" s="69"/>
      <c r="HI25" s="107"/>
      <c r="HJ25" s="69"/>
      <c r="HK25" s="69"/>
      <c r="HN25" s="107"/>
      <c r="HO25" s="69"/>
      <c r="HP25" s="69"/>
      <c r="HS25" s="107"/>
      <c r="HT25" s="69"/>
      <c r="HU25" s="69"/>
      <c r="HX25" s="107"/>
      <c r="HY25" s="69"/>
      <c r="HZ25" s="69"/>
      <c r="IC25" s="107"/>
      <c r="ID25" s="69"/>
      <c r="IE25" s="69"/>
      <c r="IH25" s="107"/>
      <c r="II25" s="69"/>
      <c r="IJ25" s="69"/>
      <c r="IM25" s="107"/>
      <c r="IN25" s="69"/>
      <c r="IO25" s="69"/>
    </row>
    <row r="26" spans="1:249" s="106" customFormat="1" x14ac:dyDescent="0.3">
      <c r="B26" s="107"/>
      <c r="C26" s="69"/>
      <c r="D26" s="69"/>
      <c r="G26" s="107"/>
      <c r="H26" s="69"/>
      <c r="I26" s="69"/>
      <c r="L26" s="107"/>
      <c r="M26" s="69"/>
      <c r="N26" s="69"/>
      <c r="Q26" s="107"/>
      <c r="R26" s="69"/>
      <c r="S26" s="69"/>
      <c r="V26" s="107"/>
      <c r="W26" s="69"/>
      <c r="X26" s="69"/>
      <c r="AA26" s="107"/>
      <c r="AB26" s="69"/>
      <c r="AC26" s="69"/>
      <c r="AF26" s="107"/>
      <c r="AG26" s="69"/>
      <c r="AH26" s="69"/>
      <c r="AK26" s="107"/>
      <c r="AL26" s="69"/>
      <c r="AM26" s="69"/>
      <c r="AP26" s="107"/>
      <c r="AQ26" s="69"/>
      <c r="AR26" s="69"/>
      <c r="AU26" s="107"/>
      <c r="AV26" s="69"/>
      <c r="AW26" s="69"/>
      <c r="AZ26" s="107"/>
      <c r="BA26" s="69"/>
      <c r="BB26" s="69"/>
      <c r="BE26" s="107"/>
      <c r="BF26" s="69"/>
      <c r="BG26" s="69"/>
      <c r="BJ26" s="107"/>
      <c r="BK26" s="69"/>
      <c r="BL26" s="69"/>
      <c r="BO26" s="107"/>
      <c r="BP26" s="69"/>
      <c r="BQ26" s="69"/>
      <c r="BT26" s="107"/>
      <c r="BU26" s="69"/>
      <c r="BV26" s="69"/>
      <c r="BY26" s="107"/>
      <c r="BZ26" s="69"/>
      <c r="CA26" s="69"/>
      <c r="CD26" s="107"/>
      <c r="CE26" s="69"/>
      <c r="CF26" s="69"/>
      <c r="CI26" s="107"/>
      <c r="CJ26" s="69"/>
      <c r="CK26" s="69"/>
      <c r="CN26" s="107"/>
      <c r="CO26" s="69"/>
      <c r="CP26" s="69"/>
      <c r="CS26" s="107"/>
      <c r="CT26" s="69"/>
      <c r="CU26" s="69"/>
      <c r="CX26" s="107"/>
      <c r="CY26" s="69"/>
      <c r="CZ26" s="69"/>
      <c r="DC26" s="107"/>
      <c r="DD26" s="69"/>
      <c r="DE26" s="69"/>
      <c r="DH26" s="107"/>
      <c r="DI26" s="69"/>
      <c r="DJ26" s="69"/>
      <c r="DM26" s="107"/>
      <c r="DN26" s="69"/>
      <c r="DO26" s="69"/>
      <c r="DR26" s="107"/>
      <c r="DS26" s="69"/>
      <c r="DT26" s="69"/>
      <c r="DW26" s="107"/>
      <c r="DX26" s="69"/>
      <c r="DY26" s="69"/>
      <c r="EB26" s="107"/>
      <c r="EC26" s="69"/>
      <c r="ED26" s="69"/>
      <c r="EG26" s="107"/>
      <c r="EH26" s="69"/>
      <c r="EI26" s="69"/>
      <c r="EL26" s="107"/>
      <c r="EM26" s="69"/>
      <c r="EN26" s="69"/>
      <c r="EQ26" s="107"/>
      <c r="ER26" s="69"/>
      <c r="ES26" s="69"/>
      <c r="EV26" s="107"/>
      <c r="EW26" s="69"/>
      <c r="EX26" s="69"/>
      <c r="FA26" s="107"/>
      <c r="FB26" s="69"/>
      <c r="FC26" s="69"/>
      <c r="FF26" s="107"/>
      <c r="FG26" s="69"/>
      <c r="FH26" s="69"/>
      <c r="FK26" s="107"/>
      <c r="FL26" s="69"/>
      <c r="FM26" s="69"/>
      <c r="FP26" s="107"/>
      <c r="FQ26" s="69"/>
      <c r="FR26" s="69"/>
      <c r="FU26" s="107"/>
      <c r="FV26" s="69"/>
      <c r="FW26" s="69"/>
      <c r="FZ26" s="107"/>
      <c r="GA26" s="69"/>
      <c r="GB26" s="69"/>
      <c r="GE26" s="107"/>
      <c r="GF26" s="69"/>
      <c r="GG26" s="69"/>
      <c r="GJ26" s="107"/>
      <c r="GK26" s="69"/>
      <c r="GL26" s="69"/>
      <c r="GO26" s="107"/>
      <c r="GP26" s="69"/>
      <c r="GQ26" s="69"/>
      <c r="GT26" s="107"/>
      <c r="GU26" s="69"/>
      <c r="GV26" s="69"/>
      <c r="GY26" s="107"/>
      <c r="GZ26" s="69"/>
      <c r="HA26" s="69"/>
      <c r="HD26" s="107"/>
      <c r="HE26" s="69"/>
      <c r="HF26" s="69"/>
      <c r="HI26" s="107"/>
      <c r="HJ26" s="69"/>
      <c r="HK26" s="69"/>
      <c r="HN26" s="107"/>
      <c r="HO26" s="69"/>
      <c r="HP26" s="69"/>
      <c r="HS26" s="107"/>
      <c r="HT26" s="69"/>
      <c r="HU26" s="69"/>
      <c r="HX26" s="107"/>
      <c r="HY26" s="69"/>
      <c r="HZ26" s="69"/>
      <c r="IC26" s="107"/>
      <c r="ID26" s="69"/>
      <c r="IE26" s="69"/>
      <c r="IH26" s="107"/>
      <c r="II26" s="69"/>
      <c r="IJ26" s="69"/>
      <c r="IM26" s="107"/>
      <c r="IN26" s="69"/>
      <c r="IO26" s="69"/>
    </row>
    <row r="27" spans="1:249" s="106" customFormat="1" x14ac:dyDescent="0.3">
      <c r="B27" s="107"/>
      <c r="C27" s="69"/>
      <c r="D27" s="69"/>
      <c r="G27" s="107"/>
      <c r="H27" s="69"/>
      <c r="I27" s="69"/>
      <c r="L27" s="107"/>
      <c r="M27" s="69"/>
      <c r="N27" s="69"/>
      <c r="Q27" s="107"/>
      <c r="R27" s="69"/>
      <c r="S27" s="69"/>
      <c r="V27" s="107"/>
      <c r="W27" s="69"/>
      <c r="X27" s="69"/>
      <c r="AA27" s="107"/>
      <c r="AB27" s="69"/>
      <c r="AC27" s="69"/>
      <c r="AF27" s="107"/>
      <c r="AG27" s="69"/>
      <c r="AH27" s="69"/>
      <c r="AK27" s="107"/>
      <c r="AL27" s="69"/>
      <c r="AM27" s="69"/>
      <c r="AP27" s="107"/>
      <c r="AQ27" s="69"/>
      <c r="AR27" s="69"/>
      <c r="AU27" s="107"/>
      <c r="AV27" s="69"/>
      <c r="AW27" s="69"/>
      <c r="AZ27" s="107"/>
      <c r="BA27" s="69"/>
      <c r="BB27" s="69"/>
      <c r="BE27" s="107"/>
      <c r="BF27" s="69"/>
      <c r="BG27" s="69"/>
      <c r="BJ27" s="107"/>
      <c r="BK27" s="69"/>
      <c r="BL27" s="69"/>
      <c r="BO27" s="107"/>
      <c r="BP27" s="69"/>
      <c r="BQ27" s="69"/>
      <c r="BT27" s="107"/>
      <c r="BU27" s="69"/>
      <c r="BV27" s="69"/>
      <c r="BY27" s="107"/>
      <c r="BZ27" s="69"/>
      <c r="CA27" s="69"/>
      <c r="CD27" s="107"/>
      <c r="CE27" s="69"/>
      <c r="CF27" s="69"/>
      <c r="CI27" s="107"/>
      <c r="CJ27" s="69"/>
      <c r="CK27" s="69"/>
      <c r="CN27" s="107"/>
      <c r="CO27" s="69"/>
      <c r="CP27" s="69"/>
      <c r="CS27" s="107"/>
      <c r="CT27" s="69"/>
      <c r="CU27" s="69"/>
      <c r="CX27" s="107"/>
      <c r="CY27" s="69"/>
      <c r="CZ27" s="69"/>
      <c r="DC27" s="107"/>
      <c r="DD27" s="69"/>
      <c r="DE27" s="69"/>
      <c r="DH27" s="107"/>
      <c r="DI27" s="69"/>
      <c r="DJ27" s="69"/>
      <c r="DM27" s="107"/>
      <c r="DN27" s="69"/>
      <c r="DO27" s="69"/>
      <c r="DR27" s="107"/>
      <c r="DS27" s="69"/>
      <c r="DT27" s="69"/>
      <c r="DW27" s="107"/>
      <c r="DX27" s="69"/>
      <c r="DY27" s="69"/>
      <c r="EB27" s="107"/>
      <c r="EC27" s="69"/>
      <c r="ED27" s="69"/>
      <c r="EG27" s="107"/>
      <c r="EH27" s="69"/>
      <c r="EI27" s="69"/>
      <c r="EL27" s="107"/>
      <c r="EM27" s="69"/>
      <c r="EN27" s="69"/>
      <c r="EQ27" s="107"/>
      <c r="ER27" s="69"/>
      <c r="ES27" s="69"/>
      <c r="EV27" s="107"/>
      <c r="EW27" s="69"/>
      <c r="EX27" s="69"/>
      <c r="FA27" s="107"/>
      <c r="FB27" s="69"/>
      <c r="FC27" s="69"/>
      <c r="FF27" s="107"/>
      <c r="FG27" s="69"/>
      <c r="FH27" s="69"/>
      <c r="FK27" s="107"/>
      <c r="FL27" s="69"/>
      <c r="FM27" s="69"/>
      <c r="FP27" s="107"/>
      <c r="FQ27" s="69"/>
      <c r="FR27" s="69"/>
      <c r="FU27" s="107"/>
      <c r="FV27" s="69"/>
      <c r="FW27" s="69"/>
      <c r="FZ27" s="107"/>
      <c r="GA27" s="69"/>
      <c r="GB27" s="69"/>
      <c r="GE27" s="107"/>
      <c r="GF27" s="69"/>
      <c r="GG27" s="69"/>
      <c r="GJ27" s="107"/>
      <c r="GK27" s="69"/>
      <c r="GL27" s="69"/>
      <c r="GO27" s="107"/>
      <c r="GP27" s="69"/>
      <c r="GQ27" s="69"/>
      <c r="GT27" s="107"/>
      <c r="GU27" s="69"/>
      <c r="GV27" s="69"/>
      <c r="GY27" s="107"/>
      <c r="GZ27" s="69"/>
      <c r="HA27" s="69"/>
      <c r="HD27" s="107"/>
      <c r="HE27" s="69"/>
      <c r="HF27" s="69"/>
      <c r="HI27" s="107"/>
      <c r="HJ27" s="69"/>
      <c r="HK27" s="69"/>
      <c r="HN27" s="107"/>
      <c r="HO27" s="69"/>
      <c r="HP27" s="69"/>
      <c r="HS27" s="107"/>
      <c r="HT27" s="69"/>
      <c r="HU27" s="69"/>
      <c r="HX27" s="107"/>
      <c r="HY27" s="69"/>
      <c r="HZ27" s="69"/>
      <c r="IC27" s="107"/>
      <c r="ID27" s="69"/>
      <c r="IE27" s="69"/>
      <c r="IH27" s="107"/>
      <c r="II27" s="69"/>
      <c r="IJ27" s="69"/>
      <c r="IM27" s="107"/>
      <c r="IN27" s="69"/>
      <c r="IO27" s="69"/>
    </row>
    <row r="28" spans="1:249" s="106" customFormat="1" x14ac:dyDescent="0.3">
      <c r="B28" s="107"/>
      <c r="C28" s="69"/>
      <c r="D28" s="69"/>
      <c r="G28" s="107"/>
      <c r="H28" s="69"/>
      <c r="I28" s="69"/>
      <c r="L28" s="107"/>
      <c r="M28" s="69"/>
      <c r="N28" s="69"/>
      <c r="Q28" s="107"/>
      <c r="R28" s="69"/>
      <c r="S28" s="69"/>
      <c r="V28" s="107"/>
      <c r="W28" s="69"/>
      <c r="X28" s="69"/>
      <c r="AA28" s="107"/>
      <c r="AB28" s="69"/>
      <c r="AC28" s="69"/>
      <c r="AF28" s="107"/>
      <c r="AG28" s="69"/>
      <c r="AH28" s="69"/>
      <c r="AK28" s="107"/>
      <c r="AL28" s="69"/>
      <c r="AM28" s="69"/>
      <c r="AP28" s="107"/>
      <c r="AQ28" s="69"/>
      <c r="AR28" s="69"/>
      <c r="AU28" s="107"/>
      <c r="AV28" s="69"/>
      <c r="AW28" s="69"/>
      <c r="AZ28" s="107"/>
      <c r="BA28" s="69"/>
      <c r="BB28" s="69"/>
      <c r="BE28" s="107"/>
      <c r="BF28" s="69"/>
      <c r="BG28" s="69"/>
      <c r="BJ28" s="107"/>
      <c r="BK28" s="69"/>
      <c r="BL28" s="69"/>
      <c r="BO28" s="107"/>
      <c r="BP28" s="69"/>
      <c r="BQ28" s="69"/>
      <c r="BT28" s="107"/>
      <c r="BU28" s="69"/>
      <c r="BV28" s="69"/>
      <c r="BY28" s="107"/>
      <c r="BZ28" s="69"/>
      <c r="CA28" s="69"/>
      <c r="CD28" s="107"/>
      <c r="CE28" s="69"/>
      <c r="CF28" s="69"/>
      <c r="CI28" s="107"/>
      <c r="CJ28" s="69"/>
      <c r="CK28" s="69"/>
      <c r="CN28" s="107"/>
      <c r="CO28" s="69"/>
      <c r="CP28" s="69"/>
      <c r="CS28" s="107"/>
      <c r="CT28" s="69"/>
      <c r="CU28" s="69"/>
      <c r="CX28" s="107"/>
      <c r="CY28" s="69"/>
      <c r="CZ28" s="69"/>
      <c r="DC28" s="107"/>
      <c r="DD28" s="69"/>
      <c r="DE28" s="69"/>
      <c r="DH28" s="107"/>
      <c r="DI28" s="69"/>
      <c r="DJ28" s="69"/>
      <c r="DM28" s="107"/>
      <c r="DN28" s="69"/>
      <c r="DO28" s="69"/>
      <c r="DR28" s="107"/>
      <c r="DS28" s="69"/>
      <c r="DT28" s="69"/>
      <c r="DW28" s="107"/>
      <c r="DX28" s="69"/>
      <c r="DY28" s="69"/>
      <c r="EB28" s="107"/>
      <c r="EC28" s="69"/>
      <c r="ED28" s="69"/>
      <c r="EG28" s="107"/>
      <c r="EH28" s="69"/>
      <c r="EI28" s="69"/>
      <c r="EL28" s="107"/>
      <c r="EM28" s="69"/>
      <c r="EN28" s="69"/>
      <c r="EQ28" s="107"/>
      <c r="ER28" s="69"/>
      <c r="ES28" s="69"/>
      <c r="EV28" s="107"/>
      <c r="EW28" s="69"/>
      <c r="EX28" s="69"/>
      <c r="FA28" s="107"/>
      <c r="FB28" s="69"/>
      <c r="FC28" s="69"/>
      <c r="FF28" s="107"/>
      <c r="FG28" s="69"/>
      <c r="FH28" s="69"/>
      <c r="FK28" s="107"/>
      <c r="FL28" s="69"/>
      <c r="FM28" s="69"/>
      <c r="FP28" s="107"/>
      <c r="FQ28" s="69"/>
      <c r="FR28" s="69"/>
      <c r="FU28" s="107"/>
      <c r="FV28" s="69"/>
      <c r="FW28" s="69"/>
      <c r="FZ28" s="107"/>
      <c r="GA28" s="69"/>
      <c r="GB28" s="69"/>
      <c r="GE28" s="107"/>
      <c r="GF28" s="69"/>
      <c r="GG28" s="69"/>
      <c r="GJ28" s="107"/>
      <c r="GK28" s="69"/>
      <c r="GL28" s="69"/>
      <c r="GO28" s="107"/>
      <c r="GP28" s="69"/>
      <c r="GQ28" s="69"/>
      <c r="GT28" s="107"/>
      <c r="GU28" s="69"/>
      <c r="GV28" s="69"/>
      <c r="GY28" s="107"/>
      <c r="GZ28" s="69"/>
      <c r="HA28" s="69"/>
      <c r="HD28" s="107"/>
      <c r="HE28" s="69"/>
      <c r="HF28" s="69"/>
      <c r="HI28" s="107"/>
      <c r="HJ28" s="69"/>
      <c r="HK28" s="69"/>
      <c r="HN28" s="107"/>
      <c r="HO28" s="69"/>
      <c r="HP28" s="69"/>
      <c r="HS28" s="107"/>
      <c r="HT28" s="69"/>
      <c r="HU28" s="69"/>
      <c r="HX28" s="107"/>
      <c r="HY28" s="69"/>
      <c r="HZ28" s="69"/>
      <c r="IC28" s="107"/>
      <c r="ID28" s="69"/>
      <c r="IE28" s="69"/>
      <c r="IH28" s="107"/>
      <c r="II28" s="69"/>
      <c r="IJ28" s="69"/>
      <c r="IM28" s="107"/>
      <c r="IN28" s="69"/>
      <c r="IO28" s="69"/>
    </row>
    <row r="29" spans="1:249" s="106" customFormat="1" x14ac:dyDescent="0.3">
      <c r="B29" s="107"/>
      <c r="C29" s="69"/>
      <c r="D29" s="69"/>
      <c r="G29" s="107"/>
      <c r="H29" s="69"/>
      <c r="I29" s="69"/>
      <c r="L29" s="107"/>
      <c r="M29" s="69"/>
      <c r="N29" s="69"/>
      <c r="Q29" s="107"/>
      <c r="R29" s="69"/>
      <c r="S29" s="69"/>
      <c r="V29" s="107"/>
      <c r="W29" s="69"/>
      <c r="X29" s="69"/>
      <c r="AA29" s="107"/>
      <c r="AB29" s="69"/>
      <c r="AC29" s="69"/>
      <c r="AF29" s="107"/>
      <c r="AG29" s="69"/>
      <c r="AH29" s="69"/>
      <c r="AK29" s="107"/>
      <c r="AL29" s="69"/>
      <c r="AM29" s="69"/>
      <c r="AP29" s="107"/>
      <c r="AQ29" s="69"/>
      <c r="AR29" s="69"/>
      <c r="AU29" s="107"/>
      <c r="AV29" s="69"/>
      <c r="AW29" s="69"/>
      <c r="AZ29" s="107"/>
      <c r="BA29" s="69"/>
      <c r="BB29" s="69"/>
      <c r="BE29" s="107"/>
      <c r="BF29" s="69"/>
      <c r="BG29" s="69"/>
      <c r="BJ29" s="107"/>
      <c r="BK29" s="69"/>
      <c r="BL29" s="69"/>
      <c r="BO29" s="107"/>
      <c r="BP29" s="69"/>
      <c r="BQ29" s="69"/>
      <c r="BT29" s="107"/>
      <c r="BU29" s="69"/>
      <c r="BV29" s="69"/>
      <c r="BY29" s="107"/>
      <c r="BZ29" s="69"/>
      <c r="CA29" s="69"/>
      <c r="CD29" s="107"/>
      <c r="CE29" s="69"/>
      <c r="CF29" s="69"/>
      <c r="CI29" s="107"/>
      <c r="CJ29" s="69"/>
      <c r="CK29" s="69"/>
      <c r="CN29" s="107"/>
      <c r="CO29" s="69"/>
      <c r="CP29" s="69"/>
      <c r="CS29" s="107"/>
      <c r="CT29" s="69"/>
      <c r="CU29" s="69"/>
      <c r="CX29" s="107"/>
      <c r="CY29" s="69"/>
      <c r="CZ29" s="69"/>
      <c r="DC29" s="107"/>
      <c r="DD29" s="69"/>
      <c r="DE29" s="69"/>
      <c r="DH29" s="107"/>
      <c r="DI29" s="69"/>
      <c r="DJ29" s="69"/>
      <c r="DM29" s="107"/>
      <c r="DN29" s="69"/>
      <c r="DO29" s="69"/>
      <c r="DR29" s="107"/>
      <c r="DS29" s="69"/>
      <c r="DT29" s="69"/>
      <c r="DW29" s="107"/>
      <c r="DX29" s="69"/>
      <c r="DY29" s="69"/>
      <c r="EB29" s="107"/>
      <c r="EC29" s="69"/>
      <c r="ED29" s="69"/>
      <c r="EG29" s="107"/>
      <c r="EH29" s="69"/>
      <c r="EI29" s="69"/>
      <c r="EL29" s="107"/>
      <c r="EM29" s="69"/>
      <c r="EN29" s="69"/>
      <c r="EQ29" s="107"/>
      <c r="ER29" s="69"/>
      <c r="ES29" s="69"/>
      <c r="EV29" s="107"/>
      <c r="EW29" s="69"/>
      <c r="EX29" s="69"/>
      <c r="FA29" s="107"/>
      <c r="FB29" s="69"/>
      <c r="FC29" s="69"/>
      <c r="FF29" s="107"/>
      <c r="FG29" s="69"/>
      <c r="FH29" s="69"/>
      <c r="FK29" s="107"/>
      <c r="FL29" s="69"/>
      <c r="FM29" s="69"/>
      <c r="FP29" s="107"/>
      <c r="FQ29" s="69"/>
      <c r="FR29" s="69"/>
      <c r="FU29" s="107"/>
      <c r="FV29" s="69"/>
      <c r="FW29" s="69"/>
      <c r="FZ29" s="107"/>
      <c r="GA29" s="69"/>
      <c r="GB29" s="69"/>
      <c r="GE29" s="107"/>
      <c r="GF29" s="69"/>
      <c r="GG29" s="69"/>
      <c r="GJ29" s="107"/>
      <c r="GK29" s="69"/>
      <c r="GL29" s="69"/>
      <c r="GO29" s="107"/>
      <c r="GP29" s="69"/>
      <c r="GQ29" s="69"/>
      <c r="GT29" s="107"/>
      <c r="GU29" s="69"/>
      <c r="GV29" s="69"/>
      <c r="GY29" s="107"/>
      <c r="GZ29" s="69"/>
      <c r="HA29" s="69"/>
      <c r="HD29" s="107"/>
      <c r="HE29" s="69"/>
      <c r="HF29" s="69"/>
      <c r="HI29" s="107"/>
      <c r="HJ29" s="69"/>
      <c r="HK29" s="69"/>
      <c r="HN29" s="107"/>
      <c r="HO29" s="69"/>
      <c r="HP29" s="69"/>
      <c r="HS29" s="107"/>
      <c r="HT29" s="69"/>
      <c r="HU29" s="69"/>
      <c r="HX29" s="107"/>
      <c r="HY29" s="69"/>
      <c r="HZ29" s="69"/>
      <c r="IC29" s="107"/>
      <c r="ID29" s="69"/>
      <c r="IE29" s="69"/>
      <c r="IH29" s="107"/>
      <c r="II29" s="69"/>
      <c r="IJ29" s="69"/>
      <c r="IM29" s="107"/>
      <c r="IN29" s="69"/>
      <c r="IO29" s="69"/>
    </row>
    <row r="30" spans="1:249" s="106" customFormat="1" x14ac:dyDescent="0.3">
      <c r="B30" s="107"/>
      <c r="C30" s="69"/>
      <c r="D30" s="69"/>
      <c r="G30" s="107"/>
      <c r="H30" s="69"/>
      <c r="I30" s="69"/>
      <c r="L30" s="107"/>
      <c r="M30" s="69"/>
      <c r="N30" s="69"/>
      <c r="Q30" s="107"/>
      <c r="R30" s="69"/>
      <c r="S30" s="69"/>
      <c r="V30" s="107"/>
      <c r="W30" s="69"/>
      <c r="X30" s="69"/>
      <c r="AA30" s="107"/>
      <c r="AB30" s="69"/>
      <c r="AC30" s="69"/>
      <c r="AF30" s="107"/>
      <c r="AG30" s="69"/>
      <c r="AH30" s="69"/>
      <c r="AK30" s="107"/>
      <c r="AL30" s="69"/>
      <c r="AM30" s="69"/>
      <c r="AP30" s="107"/>
      <c r="AQ30" s="69"/>
      <c r="AR30" s="69"/>
      <c r="AU30" s="107"/>
      <c r="AV30" s="69"/>
      <c r="AW30" s="69"/>
      <c r="AZ30" s="107"/>
      <c r="BA30" s="69"/>
      <c r="BB30" s="69"/>
      <c r="BE30" s="107"/>
      <c r="BF30" s="69"/>
      <c r="BG30" s="69"/>
      <c r="BJ30" s="107"/>
      <c r="BK30" s="69"/>
      <c r="BL30" s="69"/>
      <c r="BO30" s="107"/>
      <c r="BP30" s="69"/>
      <c r="BQ30" s="69"/>
      <c r="BT30" s="107"/>
      <c r="BU30" s="69"/>
      <c r="BV30" s="69"/>
      <c r="BY30" s="107"/>
      <c r="BZ30" s="69"/>
      <c r="CA30" s="69"/>
      <c r="CD30" s="107"/>
      <c r="CE30" s="69"/>
      <c r="CF30" s="69"/>
      <c r="CI30" s="107"/>
      <c r="CJ30" s="69"/>
      <c r="CK30" s="69"/>
      <c r="CN30" s="107"/>
      <c r="CO30" s="69"/>
      <c r="CP30" s="69"/>
      <c r="CS30" s="107"/>
      <c r="CT30" s="69"/>
      <c r="CU30" s="69"/>
      <c r="CX30" s="107"/>
      <c r="CY30" s="69"/>
      <c r="CZ30" s="69"/>
      <c r="DC30" s="107"/>
      <c r="DD30" s="69"/>
      <c r="DE30" s="69"/>
      <c r="DH30" s="107"/>
      <c r="DI30" s="69"/>
      <c r="DJ30" s="69"/>
      <c r="DM30" s="107"/>
      <c r="DN30" s="69"/>
      <c r="DO30" s="69"/>
      <c r="DR30" s="107"/>
      <c r="DS30" s="69"/>
      <c r="DT30" s="69"/>
      <c r="DW30" s="107"/>
      <c r="DX30" s="69"/>
      <c r="DY30" s="69"/>
      <c r="EB30" s="107"/>
      <c r="EC30" s="69"/>
      <c r="ED30" s="69"/>
      <c r="EG30" s="107"/>
      <c r="EH30" s="69"/>
      <c r="EI30" s="69"/>
      <c r="EL30" s="107"/>
      <c r="EM30" s="69"/>
      <c r="EN30" s="69"/>
      <c r="EQ30" s="107"/>
      <c r="ER30" s="69"/>
      <c r="ES30" s="69"/>
      <c r="EV30" s="107"/>
      <c r="EW30" s="69"/>
      <c r="EX30" s="69"/>
      <c r="FA30" s="107"/>
      <c r="FB30" s="69"/>
      <c r="FC30" s="69"/>
      <c r="FF30" s="107"/>
      <c r="FG30" s="69"/>
      <c r="FH30" s="69"/>
      <c r="FK30" s="107"/>
      <c r="FL30" s="69"/>
      <c r="FM30" s="69"/>
      <c r="FP30" s="107"/>
      <c r="FQ30" s="69"/>
      <c r="FR30" s="69"/>
      <c r="FU30" s="107"/>
      <c r="FV30" s="69"/>
      <c r="FW30" s="69"/>
      <c r="FZ30" s="107"/>
      <c r="GA30" s="69"/>
      <c r="GB30" s="69"/>
      <c r="GE30" s="107"/>
      <c r="GF30" s="69"/>
      <c r="GG30" s="69"/>
      <c r="GJ30" s="107"/>
      <c r="GK30" s="69"/>
      <c r="GL30" s="69"/>
      <c r="GO30" s="107"/>
      <c r="GP30" s="69"/>
      <c r="GQ30" s="69"/>
      <c r="GT30" s="107"/>
      <c r="GU30" s="69"/>
      <c r="GV30" s="69"/>
      <c r="GY30" s="107"/>
      <c r="GZ30" s="69"/>
      <c r="HA30" s="69"/>
      <c r="HD30" s="107"/>
      <c r="HE30" s="69"/>
      <c r="HF30" s="69"/>
      <c r="HI30" s="107"/>
      <c r="HJ30" s="69"/>
      <c r="HK30" s="69"/>
      <c r="HN30" s="107"/>
      <c r="HO30" s="69"/>
      <c r="HP30" s="69"/>
      <c r="HS30" s="107"/>
      <c r="HT30" s="69"/>
      <c r="HU30" s="69"/>
      <c r="HX30" s="107"/>
      <c r="HY30" s="69"/>
      <c r="HZ30" s="69"/>
      <c r="IC30" s="107"/>
      <c r="ID30" s="69"/>
      <c r="IE30" s="69"/>
      <c r="IH30" s="107"/>
      <c r="II30" s="69"/>
      <c r="IJ30" s="69"/>
      <c r="IM30" s="107"/>
      <c r="IN30" s="69"/>
      <c r="IO30" s="69"/>
    </row>
    <row r="31" spans="1:249" s="106" customFormat="1" x14ac:dyDescent="0.3">
      <c r="B31" s="107"/>
      <c r="C31" s="69"/>
      <c r="D31" s="69"/>
      <c r="G31" s="107"/>
      <c r="H31" s="69"/>
      <c r="I31" s="69"/>
      <c r="L31" s="107"/>
      <c r="M31" s="69"/>
      <c r="N31" s="69"/>
      <c r="Q31" s="107"/>
      <c r="R31" s="69"/>
      <c r="S31" s="69"/>
      <c r="V31" s="107"/>
      <c r="W31" s="69"/>
      <c r="X31" s="69"/>
      <c r="AA31" s="107"/>
      <c r="AB31" s="69"/>
      <c r="AC31" s="69"/>
      <c r="AF31" s="107"/>
      <c r="AG31" s="69"/>
      <c r="AH31" s="69"/>
      <c r="AK31" s="107"/>
      <c r="AL31" s="69"/>
      <c r="AM31" s="69"/>
      <c r="AP31" s="107"/>
      <c r="AQ31" s="69"/>
      <c r="AR31" s="69"/>
      <c r="AU31" s="107"/>
      <c r="AV31" s="69"/>
      <c r="AW31" s="69"/>
      <c r="AZ31" s="107"/>
      <c r="BA31" s="69"/>
      <c r="BB31" s="69"/>
      <c r="BE31" s="107"/>
      <c r="BF31" s="69"/>
      <c r="BG31" s="69"/>
      <c r="BJ31" s="107"/>
      <c r="BK31" s="69"/>
      <c r="BL31" s="69"/>
      <c r="BO31" s="107"/>
      <c r="BP31" s="69"/>
      <c r="BQ31" s="69"/>
      <c r="BT31" s="107"/>
      <c r="BU31" s="69"/>
      <c r="BV31" s="69"/>
      <c r="BY31" s="107"/>
      <c r="BZ31" s="69"/>
      <c r="CA31" s="69"/>
      <c r="CD31" s="107"/>
      <c r="CE31" s="69"/>
      <c r="CF31" s="69"/>
      <c r="CI31" s="107"/>
      <c r="CJ31" s="69"/>
      <c r="CK31" s="69"/>
      <c r="CN31" s="107"/>
      <c r="CO31" s="69"/>
      <c r="CP31" s="69"/>
      <c r="CS31" s="107"/>
      <c r="CT31" s="69"/>
      <c r="CU31" s="69"/>
      <c r="CX31" s="107"/>
      <c r="CY31" s="69"/>
      <c r="CZ31" s="69"/>
      <c r="DC31" s="107"/>
      <c r="DD31" s="69"/>
      <c r="DE31" s="69"/>
      <c r="DH31" s="107"/>
      <c r="DI31" s="69"/>
      <c r="DJ31" s="69"/>
      <c r="DM31" s="107"/>
      <c r="DN31" s="69"/>
      <c r="DO31" s="69"/>
      <c r="DR31" s="107"/>
      <c r="DS31" s="69"/>
      <c r="DT31" s="69"/>
      <c r="DW31" s="107"/>
      <c r="DX31" s="69"/>
      <c r="DY31" s="69"/>
      <c r="EB31" s="107"/>
      <c r="EC31" s="69"/>
      <c r="ED31" s="69"/>
      <c r="EG31" s="107"/>
      <c r="EH31" s="69"/>
      <c r="EI31" s="69"/>
      <c r="EL31" s="107"/>
      <c r="EM31" s="69"/>
      <c r="EN31" s="69"/>
      <c r="EQ31" s="107"/>
      <c r="ER31" s="69"/>
      <c r="ES31" s="69"/>
      <c r="EV31" s="107"/>
      <c r="EW31" s="69"/>
      <c r="EX31" s="69"/>
      <c r="FA31" s="107"/>
      <c r="FB31" s="69"/>
      <c r="FC31" s="69"/>
      <c r="FF31" s="107"/>
      <c r="FG31" s="69"/>
      <c r="FH31" s="69"/>
      <c r="FK31" s="107"/>
      <c r="FL31" s="69"/>
      <c r="FM31" s="69"/>
      <c r="FP31" s="107"/>
      <c r="FQ31" s="69"/>
      <c r="FR31" s="69"/>
      <c r="FU31" s="107"/>
      <c r="FV31" s="69"/>
      <c r="FW31" s="69"/>
      <c r="FZ31" s="107"/>
      <c r="GA31" s="69"/>
      <c r="GB31" s="69"/>
      <c r="GE31" s="107"/>
      <c r="GF31" s="69"/>
      <c r="GG31" s="69"/>
      <c r="GJ31" s="107"/>
      <c r="GK31" s="69"/>
      <c r="GL31" s="69"/>
      <c r="GO31" s="107"/>
      <c r="GP31" s="69"/>
      <c r="GQ31" s="69"/>
      <c r="GT31" s="107"/>
      <c r="GU31" s="69"/>
      <c r="GV31" s="69"/>
      <c r="GY31" s="107"/>
      <c r="GZ31" s="69"/>
      <c r="HA31" s="69"/>
      <c r="HD31" s="107"/>
      <c r="HE31" s="69"/>
      <c r="HF31" s="69"/>
      <c r="HI31" s="107"/>
      <c r="HJ31" s="69"/>
      <c r="HK31" s="69"/>
      <c r="HN31" s="107"/>
      <c r="HO31" s="69"/>
      <c r="HP31" s="69"/>
      <c r="HS31" s="107"/>
      <c r="HT31" s="69"/>
      <c r="HU31" s="69"/>
      <c r="HX31" s="107"/>
      <c r="HY31" s="69"/>
      <c r="HZ31" s="69"/>
      <c r="IC31" s="107"/>
      <c r="ID31" s="69"/>
      <c r="IE31" s="69"/>
      <c r="IH31" s="107"/>
      <c r="II31" s="69"/>
      <c r="IJ31" s="69"/>
      <c r="IM31" s="107"/>
      <c r="IN31" s="69"/>
      <c r="IO31" s="69"/>
    </row>
    <row r="32" spans="1:249" s="106" customFormat="1" x14ac:dyDescent="0.3">
      <c r="B32" s="109"/>
    </row>
    <row r="33" s="106" customFormat="1" x14ac:dyDescent="0.3"/>
    <row r="34" s="106" customFormat="1" x14ac:dyDescent="0.3"/>
    <row r="35" s="106" customFormat="1" x14ac:dyDescent="0.3"/>
    <row r="36" s="106" customFormat="1" x14ac:dyDescent="0.3"/>
    <row r="37" s="106" customFormat="1" x14ac:dyDescent="0.3"/>
    <row r="38" s="106" customFormat="1" x14ac:dyDescent="0.3"/>
    <row r="39" s="106" customFormat="1" x14ac:dyDescent="0.3"/>
    <row r="40" s="106" customFormat="1" x14ac:dyDescent="0.3"/>
    <row r="41" s="106" customFormat="1" x14ac:dyDescent="0.3"/>
    <row r="42" s="106" customFormat="1" x14ac:dyDescent="0.3"/>
    <row r="43" s="106" customFormat="1" x14ac:dyDescent="0.3"/>
    <row r="44" s="106" customFormat="1" x14ac:dyDescent="0.3"/>
    <row r="45" s="106" customFormat="1" x14ac:dyDescent="0.3"/>
  </sheetData>
  <sheetProtection algorithmName="SHA-512" hashValue="T64sLArFMz2JGhoGkAdbmf7JS1aHluAI8R/dL3gaYoLrYlUbUBN5BfVKhmUhZd5izWXLlejd0nJfSdaIYY5Tuw==" saltValue="WNC6XzLzHce7i04wtQ9VYg==" spinCount="100000" sheet="1" objects="1" scenarios="1"/>
  <pageMargins left="0.2" right="0.2" top="0.25" bottom="0.2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2:S18"/>
  <sheetViews>
    <sheetView workbookViewId="0">
      <selection activeCell="G6" sqref="G6"/>
    </sheetView>
  </sheetViews>
  <sheetFormatPr defaultRowHeight="14.5" x14ac:dyDescent="0.35"/>
  <cols>
    <col min="1" max="1" width="6.81640625" customWidth="1"/>
    <col min="2" max="2" width="6.1796875" customWidth="1"/>
    <col min="3" max="3" width="10" customWidth="1"/>
    <col min="4" max="4" width="10" bestFit="1" customWidth="1"/>
    <col min="5" max="5" width="4" customWidth="1"/>
    <col min="6" max="6" width="6.08984375" customWidth="1"/>
    <col min="7" max="7" width="6.90625" customWidth="1"/>
    <col min="8" max="8" width="9.08984375" style="138" customWidth="1"/>
    <col min="9" max="9" width="4" customWidth="1"/>
    <col min="10" max="10" width="6.08984375" customWidth="1"/>
    <col min="11" max="11" width="6.90625" customWidth="1"/>
    <col min="12" max="12" width="8.1796875" style="129" customWidth="1"/>
    <col min="13" max="13" width="4" customWidth="1"/>
    <col min="14" max="14" width="7.54296875" customWidth="1"/>
    <col min="15" max="15" width="7.1796875" customWidth="1"/>
    <col min="16" max="16" width="8.81640625" style="129" customWidth="1"/>
    <col min="17" max="30" width="6.453125" customWidth="1"/>
  </cols>
  <sheetData>
    <row r="2" spans="1:19" x14ac:dyDescent="0.35">
      <c r="B2" t="s">
        <v>26</v>
      </c>
      <c r="C2" s="2"/>
      <c r="D2" s="2"/>
      <c r="G2" s="2"/>
      <c r="I2" t="s">
        <v>27</v>
      </c>
      <c r="J2" s="1"/>
      <c r="K2" s="2"/>
      <c r="O2" s="2"/>
      <c r="S2" s="2"/>
    </row>
    <row r="3" spans="1:19" x14ac:dyDescent="0.35">
      <c r="G3" s="2"/>
      <c r="K3" s="2"/>
      <c r="O3" s="2"/>
      <c r="S3" s="2"/>
    </row>
    <row r="4" spans="1:19" s="103" customFormat="1" x14ac:dyDescent="0.35">
      <c r="A4" s="104"/>
      <c r="B4" s="114"/>
      <c r="C4" s="115"/>
      <c r="E4" s="104"/>
      <c r="F4" s="114"/>
      <c r="G4" s="115"/>
      <c r="H4" s="139"/>
      <c r="I4" s="104"/>
      <c r="J4" s="114"/>
      <c r="K4" s="115"/>
      <c r="L4" s="127"/>
      <c r="M4" s="104"/>
      <c r="N4" s="114"/>
      <c r="O4" s="115"/>
      <c r="P4" s="127"/>
    </row>
    <row r="5" spans="1:19" s="103" customFormat="1" x14ac:dyDescent="0.35">
      <c r="B5" s="8">
        <v>0</v>
      </c>
      <c r="C5" s="9" t="s">
        <v>16</v>
      </c>
      <c r="D5" s="10"/>
      <c r="E5" s="100"/>
      <c r="F5" s="12">
        <v>0.03</v>
      </c>
      <c r="G5" s="11" t="s">
        <v>5</v>
      </c>
      <c r="H5" s="140"/>
      <c r="I5" s="100"/>
      <c r="J5" s="12">
        <v>2.5000000000000001E-2</v>
      </c>
      <c r="K5" s="11" t="s">
        <v>6</v>
      </c>
      <c r="L5" s="141"/>
      <c r="M5" s="100"/>
      <c r="N5" s="12">
        <v>0.02</v>
      </c>
      <c r="O5" s="11" t="s">
        <v>7</v>
      </c>
      <c r="P5" s="142"/>
    </row>
    <row r="6" spans="1:19" s="103" customFormat="1" x14ac:dyDescent="0.35">
      <c r="B6" s="15">
        <v>0</v>
      </c>
      <c r="C6" s="16">
        <v>12.44</v>
      </c>
      <c r="D6" s="99">
        <f t="shared" ref="D6:D15" si="0">C6*1664</f>
        <v>20700.16</v>
      </c>
      <c r="E6" s="101"/>
      <c r="F6" s="18">
        <v>0</v>
      </c>
      <c r="G6" s="19" t="str">
        <f>FIXED(C6*1.03)</f>
        <v>12.81</v>
      </c>
      <c r="H6" s="99">
        <f>G6*1664</f>
        <v>21315.84</v>
      </c>
      <c r="I6" s="101"/>
      <c r="J6" s="18">
        <v>0</v>
      </c>
      <c r="K6" s="19" t="str">
        <f>FIXED(G6*1.025)</f>
        <v>13.13</v>
      </c>
      <c r="L6" s="99">
        <f>K6*1664</f>
        <v>21848.32</v>
      </c>
      <c r="M6" s="101"/>
      <c r="N6" s="18">
        <v>0</v>
      </c>
      <c r="O6" s="19" t="str">
        <f>FIXED(K6*1.02)</f>
        <v>13.39</v>
      </c>
      <c r="P6" s="149">
        <f>O6*1664</f>
        <v>22280.959999999999</v>
      </c>
    </row>
    <row r="7" spans="1:19" s="103" customFormat="1" x14ac:dyDescent="0.35">
      <c r="B7" s="15">
        <v>1</v>
      </c>
      <c r="C7" s="19">
        <v>12.92</v>
      </c>
      <c r="D7" s="99">
        <f t="shared" si="0"/>
        <v>21498.880000000001</v>
      </c>
      <c r="E7" s="101"/>
      <c r="F7" s="18">
        <v>1</v>
      </c>
      <c r="G7" s="19" t="str">
        <f t="shared" ref="G7:G15" si="1">FIXED(C7*1.03)</f>
        <v>13.31</v>
      </c>
      <c r="H7" s="99">
        <f t="shared" ref="H7:H15" si="2">G7*1664</f>
        <v>22147.84</v>
      </c>
      <c r="I7" s="101"/>
      <c r="J7" s="18">
        <v>1</v>
      </c>
      <c r="K7" s="19" t="str">
        <f t="shared" ref="K7:K15" si="3">FIXED(G7*1.025)</f>
        <v>13.64</v>
      </c>
      <c r="L7" s="99">
        <f t="shared" ref="L7:L15" si="4">K7*1664</f>
        <v>22696.959999999999</v>
      </c>
      <c r="M7" s="101"/>
      <c r="N7" s="18">
        <v>1</v>
      </c>
      <c r="O7" s="19" t="str">
        <f t="shared" ref="O7:O15" si="5">FIXED(K7*1.02)</f>
        <v>13.91</v>
      </c>
      <c r="P7" s="149">
        <f t="shared" ref="P7:P15" si="6">O7*1664</f>
        <v>23146.240000000002</v>
      </c>
    </row>
    <row r="8" spans="1:19" s="103" customFormat="1" x14ac:dyDescent="0.35">
      <c r="B8" s="15">
        <v>2</v>
      </c>
      <c r="C8" s="19">
        <v>13.34</v>
      </c>
      <c r="D8" s="99">
        <f t="shared" si="0"/>
        <v>22197.759999999998</v>
      </c>
      <c r="E8" s="101"/>
      <c r="F8" s="18">
        <v>2</v>
      </c>
      <c r="G8" s="19" t="str">
        <f t="shared" si="1"/>
        <v>13.74</v>
      </c>
      <c r="H8" s="99">
        <f t="shared" si="2"/>
        <v>22863.360000000001</v>
      </c>
      <c r="I8" s="101"/>
      <c r="J8" s="18">
        <v>2</v>
      </c>
      <c r="K8" s="19" t="str">
        <f t="shared" si="3"/>
        <v>14.08</v>
      </c>
      <c r="L8" s="99">
        <f t="shared" si="4"/>
        <v>23429.119999999999</v>
      </c>
      <c r="M8" s="101"/>
      <c r="N8" s="18">
        <v>2</v>
      </c>
      <c r="O8" s="19" t="str">
        <f t="shared" si="5"/>
        <v>14.36</v>
      </c>
      <c r="P8" s="149">
        <f t="shared" si="6"/>
        <v>23895.040000000001</v>
      </c>
    </row>
    <row r="9" spans="1:19" s="103" customFormat="1" x14ac:dyDescent="0.35">
      <c r="B9" s="15">
        <v>3</v>
      </c>
      <c r="C9" s="19">
        <v>14.01</v>
      </c>
      <c r="D9" s="99">
        <f t="shared" si="0"/>
        <v>23312.639999999999</v>
      </c>
      <c r="E9" s="101"/>
      <c r="F9" s="18">
        <v>3</v>
      </c>
      <c r="G9" s="19" t="str">
        <f t="shared" si="1"/>
        <v>14.43</v>
      </c>
      <c r="H9" s="99">
        <f t="shared" si="2"/>
        <v>24011.52</v>
      </c>
      <c r="I9" s="101"/>
      <c r="J9" s="18">
        <v>3</v>
      </c>
      <c r="K9" s="19" t="str">
        <f t="shared" si="3"/>
        <v>14.79</v>
      </c>
      <c r="L9" s="99">
        <f t="shared" si="4"/>
        <v>24610.559999999998</v>
      </c>
      <c r="M9" s="101"/>
      <c r="N9" s="18">
        <v>3</v>
      </c>
      <c r="O9" s="19" t="str">
        <f t="shared" si="5"/>
        <v>15.09</v>
      </c>
      <c r="P9" s="149">
        <f t="shared" si="6"/>
        <v>25109.759999999998</v>
      </c>
    </row>
    <row r="10" spans="1:19" s="103" customFormat="1" x14ac:dyDescent="0.35">
      <c r="B10" s="15">
        <v>4</v>
      </c>
      <c r="C10" s="19">
        <v>14.54</v>
      </c>
      <c r="D10" s="99">
        <f t="shared" si="0"/>
        <v>24194.559999999998</v>
      </c>
      <c r="E10" s="101"/>
      <c r="F10" s="18">
        <v>4</v>
      </c>
      <c r="G10" s="19" t="str">
        <f t="shared" si="1"/>
        <v>14.98</v>
      </c>
      <c r="H10" s="99">
        <f t="shared" si="2"/>
        <v>24926.720000000001</v>
      </c>
      <c r="I10" s="101"/>
      <c r="J10" s="18">
        <v>4</v>
      </c>
      <c r="K10" s="19" t="str">
        <f t="shared" si="3"/>
        <v>15.35</v>
      </c>
      <c r="L10" s="99">
        <f t="shared" si="4"/>
        <v>25542.399999999998</v>
      </c>
      <c r="M10" s="101"/>
      <c r="N10" s="18">
        <v>4</v>
      </c>
      <c r="O10" s="19" t="str">
        <f t="shared" si="5"/>
        <v>15.66</v>
      </c>
      <c r="P10" s="149">
        <f t="shared" si="6"/>
        <v>26058.240000000002</v>
      </c>
    </row>
    <row r="11" spans="1:19" s="103" customFormat="1" x14ac:dyDescent="0.35">
      <c r="B11" s="15">
        <v>5</v>
      </c>
      <c r="C11" s="19">
        <v>15.11</v>
      </c>
      <c r="D11" s="99">
        <f t="shared" si="0"/>
        <v>25143.040000000001</v>
      </c>
      <c r="E11" s="101"/>
      <c r="F11" s="18">
        <v>5</v>
      </c>
      <c r="G11" s="19" t="str">
        <f t="shared" si="1"/>
        <v>15.56</v>
      </c>
      <c r="H11" s="99">
        <f t="shared" si="2"/>
        <v>25891.84</v>
      </c>
      <c r="I11" s="101"/>
      <c r="J11" s="18">
        <v>5</v>
      </c>
      <c r="K11" s="19" t="str">
        <f t="shared" si="3"/>
        <v>15.95</v>
      </c>
      <c r="L11" s="99">
        <f t="shared" si="4"/>
        <v>26540.799999999999</v>
      </c>
      <c r="M11" s="101"/>
      <c r="N11" s="18">
        <v>5</v>
      </c>
      <c r="O11" s="19" t="str">
        <f t="shared" si="5"/>
        <v>16.27</v>
      </c>
      <c r="P11" s="149">
        <f t="shared" si="6"/>
        <v>27073.279999999999</v>
      </c>
    </row>
    <row r="12" spans="1:19" s="103" customFormat="1" x14ac:dyDescent="0.35">
      <c r="B12" s="15">
        <v>6</v>
      </c>
      <c r="C12" s="19">
        <v>15.73</v>
      </c>
      <c r="D12" s="99">
        <f t="shared" si="0"/>
        <v>26174.720000000001</v>
      </c>
      <c r="E12" s="101"/>
      <c r="F12" s="18">
        <v>6</v>
      </c>
      <c r="G12" s="19" t="str">
        <f t="shared" si="1"/>
        <v>16.20</v>
      </c>
      <c r="H12" s="99">
        <f t="shared" si="2"/>
        <v>26956.799999999999</v>
      </c>
      <c r="I12" s="101"/>
      <c r="J12" s="18">
        <v>6</v>
      </c>
      <c r="K12" s="19" t="str">
        <f t="shared" si="3"/>
        <v>16.61</v>
      </c>
      <c r="L12" s="99">
        <f t="shared" si="4"/>
        <v>27639.040000000001</v>
      </c>
      <c r="M12" s="101"/>
      <c r="N12" s="18">
        <v>6</v>
      </c>
      <c r="O12" s="19" t="str">
        <f t="shared" si="5"/>
        <v>16.94</v>
      </c>
      <c r="P12" s="149">
        <f t="shared" si="6"/>
        <v>28188.160000000003</v>
      </c>
    </row>
    <row r="13" spans="1:19" s="103" customFormat="1" x14ac:dyDescent="0.35">
      <c r="B13" s="15">
        <v>10</v>
      </c>
      <c r="C13" s="19">
        <v>16.579999999999998</v>
      </c>
      <c r="D13" s="99">
        <f t="shared" si="0"/>
        <v>27589.119999999995</v>
      </c>
      <c r="E13" s="101"/>
      <c r="F13" s="18">
        <v>10</v>
      </c>
      <c r="G13" s="19" t="str">
        <f t="shared" si="1"/>
        <v>17.08</v>
      </c>
      <c r="H13" s="99">
        <f t="shared" si="2"/>
        <v>28421.119999999995</v>
      </c>
      <c r="I13" s="101"/>
      <c r="J13" s="18">
        <v>10</v>
      </c>
      <c r="K13" s="19" t="str">
        <f t="shared" si="3"/>
        <v>17.51</v>
      </c>
      <c r="L13" s="99">
        <f t="shared" si="4"/>
        <v>29136.640000000003</v>
      </c>
      <c r="M13" s="101"/>
      <c r="N13" s="18">
        <v>10</v>
      </c>
      <c r="O13" s="19" t="str">
        <f t="shared" si="5"/>
        <v>17.86</v>
      </c>
      <c r="P13" s="149">
        <f t="shared" si="6"/>
        <v>29719.040000000001</v>
      </c>
    </row>
    <row r="14" spans="1:19" s="103" customFormat="1" x14ac:dyDescent="0.35">
      <c r="B14" s="15">
        <v>15</v>
      </c>
      <c r="C14" s="19">
        <v>17.579999999999998</v>
      </c>
      <c r="D14" s="99">
        <f t="shared" si="0"/>
        <v>29253.119999999995</v>
      </c>
      <c r="E14" s="101"/>
      <c r="F14" s="18">
        <v>15</v>
      </c>
      <c r="G14" s="19" t="str">
        <f t="shared" si="1"/>
        <v>18.11</v>
      </c>
      <c r="H14" s="99">
        <f t="shared" si="2"/>
        <v>30135.040000000001</v>
      </c>
      <c r="I14" s="101"/>
      <c r="J14" s="18">
        <v>15</v>
      </c>
      <c r="K14" s="19" t="str">
        <f t="shared" si="3"/>
        <v>18.56</v>
      </c>
      <c r="L14" s="99">
        <f t="shared" si="4"/>
        <v>30883.839999999997</v>
      </c>
      <c r="M14" s="101"/>
      <c r="N14" s="18">
        <v>15</v>
      </c>
      <c r="O14" s="19" t="str">
        <f t="shared" si="5"/>
        <v>18.93</v>
      </c>
      <c r="P14" s="149">
        <f t="shared" si="6"/>
        <v>31499.52</v>
      </c>
    </row>
    <row r="15" spans="1:19" s="103" customFormat="1" x14ac:dyDescent="0.35">
      <c r="B15" s="24">
        <v>20</v>
      </c>
      <c r="C15" s="26">
        <v>18.57</v>
      </c>
      <c r="D15" s="150">
        <f t="shared" si="0"/>
        <v>30900.48</v>
      </c>
      <c r="E15" s="102"/>
      <c r="F15" s="25">
        <v>20</v>
      </c>
      <c r="G15" s="26" t="str">
        <f t="shared" si="1"/>
        <v>19.13</v>
      </c>
      <c r="H15" s="150">
        <f t="shared" si="2"/>
        <v>31832.32</v>
      </c>
      <c r="I15" s="102"/>
      <c r="J15" s="25">
        <v>20</v>
      </c>
      <c r="K15" s="26" t="str">
        <f t="shared" si="3"/>
        <v>19.61</v>
      </c>
      <c r="L15" s="150">
        <f t="shared" si="4"/>
        <v>32631.040000000001</v>
      </c>
      <c r="M15" s="102"/>
      <c r="N15" s="25">
        <v>20</v>
      </c>
      <c r="O15" s="26" t="str">
        <f t="shared" si="5"/>
        <v>20.00</v>
      </c>
      <c r="P15" s="151">
        <f t="shared" si="6"/>
        <v>33280</v>
      </c>
    </row>
    <row r="16" spans="1:19" s="103" customFormat="1" x14ac:dyDescent="0.35">
      <c r="H16" s="139"/>
      <c r="L16" s="127"/>
      <c r="P16" s="127"/>
    </row>
    <row r="17" spans="2:16" s="103" customFormat="1" x14ac:dyDescent="0.35">
      <c r="H17" s="139"/>
      <c r="L17" s="127"/>
      <c r="P17" s="127"/>
    </row>
    <row r="18" spans="2:16" x14ac:dyDescent="0.35">
      <c r="B18" t="s">
        <v>59</v>
      </c>
      <c r="M18" s="5" t="s">
        <v>28</v>
      </c>
    </row>
  </sheetData>
  <sheetProtection algorithmName="SHA-512" hashValue="r3laa92DLBxaCabCUv19XbOgU9ygxM2/Z7XooPyCMUiNBoO9e49yO2wwi5F+m6mTxqoC/hCg5tu9gTVCPd2ntA==" saltValue="aJYFipWvCiEPEgQDBNJV8g==" spinCount="100000" sheet="1" objects="1" scenarios="1"/>
  <pageMargins left="0" right="0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</sheetPr>
  <dimension ref="A1:S18"/>
  <sheetViews>
    <sheetView workbookViewId="0">
      <selection activeCell="G6" sqref="G6"/>
    </sheetView>
  </sheetViews>
  <sheetFormatPr defaultColWidth="9.1796875" defaultRowHeight="14.5" x14ac:dyDescent="0.35"/>
  <cols>
    <col min="1" max="1" width="5.1796875" style="154" customWidth="1"/>
    <col min="2" max="2" width="7" style="154" customWidth="1"/>
    <col min="3" max="3" width="7.54296875" style="154" customWidth="1"/>
    <col min="4" max="4" width="6.453125" style="154" bestFit="1" customWidth="1"/>
    <col min="5" max="5" width="4" style="154" customWidth="1"/>
    <col min="6" max="6" width="6.81640625" style="154" customWidth="1"/>
    <col min="7" max="7" width="7.1796875" style="154" customWidth="1"/>
    <col min="8" max="8" width="6.453125" style="154" bestFit="1" customWidth="1"/>
    <col min="9" max="9" width="4" style="154" customWidth="1"/>
    <col min="10" max="10" width="9.81640625" style="154" customWidth="1"/>
    <col min="11" max="11" width="6.1796875" style="154" customWidth="1"/>
    <col min="12" max="12" width="6.453125" style="154" bestFit="1" customWidth="1"/>
    <col min="13" max="13" width="4" style="154" customWidth="1"/>
    <col min="14" max="14" width="7.1796875" style="154" customWidth="1"/>
    <col min="15" max="15" width="7" style="154" customWidth="1"/>
    <col min="16" max="158" width="7.1796875" style="154" customWidth="1"/>
    <col min="159" max="16384" width="9.1796875" style="154"/>
  </cols>
  <sheetData>
    <row r="1" spans="1:19" x14ac:dyDescent="0.35">
      <c r="A1" s="152"/>
      <c r="B1" s="153"/>
      <c r="C1" s="153"/>
    </row>
    <row r="2" spans="1:19" s="5" customFormat="1" x14ac:dyDescent="0.35">
      <c r="B2" s="5" t="s">
        <v>29</v>
      </c>
      <c r="C2" s="6"/>
      <c r="D2" s="6"/>
      <c r="I2" s="153"/>
      <c r="J2" s="153"/>
      <c r="K2" s="154" t="s">
        <v>66</v>
      </c>
      <c r="L2" s="6"/>
      <c r="O2" s="6"/>
      <c r="S2" s="6"/>
    </row>
    <row r="3" spans="1:19" x14ac:dyDescent="0.35">
      <c r="G3" s="153"/>
      <c r="H3" s="153"/>
      <c r="K3" s="153"/>
      <c r="L3" s="153"/>
      <c r="O3" s="153"/>
      <c r="S3" s="153"/>
    </row>
    <row r="4" spans="1:19" s="155" customFormat="1" x14ac:dyDescent="0.35">
      <c r="B4" s="156"/>
      <c r="C4" s="157"/>
      <c r="E4" s="157"/>
      <c r="G4" s="156"/>
      <c r="H4" s="157"/>
      <c r="J4" s="157"/>
      <c r="K4" s="156"/>
      <c r="L4" s="156"/>
      <c r="N4" s="157"/>
      <c r="O4" s="156"/>
    </row>
    <row r="5" spans="1:19" s="155" customFormat="1" x14ac:dyDescent="0.35">
      <c r="B5" s="158">
        <v>0</v>
      </c>
      <c r="C5" s="159" t="s">
        <v>16</v>
      </c>
      <c r="D5" s="160"/>
      <c r="E5" s="161"/>
      <c r="F5" s="162">
        <v>0.03</v>
      </c>
      <c r="G5" s="160" t="s">
        <v>5</v>
      </c>
      <c r="H5" s="160"/>
      <c r="I5" s="161"/>
      <c r="J5" s="162">
        <v>2.5000000000000001E-2</v>
      </c>
      <c r="K5" s="160" t="s">
        <v>6</v>
      </c>
      <c r="L5" s="160"/>
      <c r="M5" s="161"/>
      <c r="N5" s="162">
        <v>0.02</v>
      </c>
      <c r="O5" s="160" t="s">
        <v>7</v>
      </c>
      <c r="P5" s="163"/>
    </row>
    <row r="6" spans="1:19" s="155" customFormat="1" x14ac:dyDescent="0.35">
      <c r="B6" s="164">
        <v>0</v>
      </c>
      <c r="C6" s="165">
        <v>14.48</v>
      </c>
      <c r="D6" s="166">
        <f t="shared" ref="D6:D15" si="0">C6*2080</f>
        <v>30118.400000000001</v>
      </c>
      <c r="E6" s="167"/>
      <c r="F6" s="168">
        <v>0</v>
      </c>
      <c r="G6" s="169" t="str">
        <f>FIXED(C6*1.03)</f>
        <v>14.91</v>
      </c>
      <c r="H6" s="166">
        <f>G6*2080</f>
        <v>31012.799999999999</v>
      </c>
      <c r="I6" s="167"/>
      <c r="J6" s="168">
        <v>0</v>
      </c>
      <c r="K6" s="169" t="str">
        <f>FIXED(G6*1.025)</f>
        <v>15.28</v>
      </c>
      <c r="L6" s="166">
        <f>K6*2080</f>
        <v>31782.399999999998</v>
      </c>
      <c r="M6" s="167"/>
      <c r="N6" s="168">
        <v>0</v>
      </c>
      <c r="O6" s="169" t="str">
        <f>FIXED(K6*1.02)</f>
        <v>15.59</v>
      </c>
      <c r="P6" s="170">
        <f>O6*2080</f>
        <v>32427.200000000001</v>
      </c>
    </row>
    <row r="7" spans="1:19" s="155" customFormat="1" x14ac:dyDescent="0.35">
      <c r="B7" s="164">
        <v>1</v>
      </c>
      <c r="C7" s="169">
        <v>14.93</v>
      </c>
      <c r="D7" s="166">
        <f t="shared" si="0"/>
        <v>31054.399999999998</v>
      </c>
      <c r="E7" s="167"/>
      <c r="F7" s="168">
        <v>1</v>
      </c>
      <c r="G7" s="169" t="str">
        <f t="shared" ref="G7:G15" si="1">FIXED(C7*1.03)</f>
        <v>15.38</v>
      </c>
      <c r="H7" s="166">
        <f t="shared" ref="H7:H15" si="2">G7*2080</f>
        <v>31990.400000000001</v>
      </c>
      <c r="I7" s="167"/>
      <c r="J7" s="168">
        <v>1</v>
      </c>
      <c r="K7" s="169" t="str">
        <f t="shared" ref="K7:K15" si="3">FIXED(G7*1.025)</f>
        <v>15.76</v>
      </c>
      <c r="L7" s="166">
        <f t="shared" ref="L7:L15" si="4">K7*2080</f>
        <v>32780.800000000003</v>
      </c>
      <c r="M7" s="167"/>
      <c r="N7" s="168">
        <v>1</v>
      </c>
      <c r="O7" s="169" t="str">
        <f t="shared" ref="O7:O15" si="5">FIXED(K7*1.02)</f>
        <v>16.08</v>
      </c>
      <c r="P7" s="170">
        <f t="shared" ref="P7:P15" si="6">O7*2080</f>
        <v>33446.399999999994</v>
      </c>
    </row>
    <row r="8" spans="1:19" s="155" customFormat="1" x14ac:dyDescent="0.35">
      <c r="B8" s="164">
        <v>2</v>
      </c>
      <c r="C8" s="169">
        <v>15.64</v>
      </c>
      <c r="D8" s="166">
        <f t="shared" si="0"/>
        <v>32531.200000000001</v>
      </c>
      <c r="E8" s="167"/>
      <c r="F8" s="168">
        <v>2</v>
      </c>
      <c r="G8" s="169" t="str">
        <f t="shared" si="1"/>
        <v>16.11</v>
      </c>
      <c r="H8" s="166">
        <f t="shared" si="2"/>
        <v>33508.799999999996</v>
      </c>
      <c r="I8" s="167"/>
      <c r="J8" s="168">
        <v>2</v>
      </c>
      <c r="K8" s="169" t="str">
        <f t="shared" si="3"/>
        <v>16.51</v>
      </c>
      <c r="L8" s="166">
        <f t="shared" si="4"/>
        <v>34340.800000000003</v>
      </c>
      <c r="M8" s="167"/>
      <c r="N8" s="168">
        <v>2</v>
      </c>
      <c r="O8" s="169" t="str">
        <f t="shared" si="5"/>
        <v>16.84</v>
      </c>
      <c r="P8" s="170">
        <f t="shared" si="6"/>
        <v>35027.199999999997</v>
      </c>
    </row>
    <row r="9" spans="1:19" s="155" customFormat="1" x14ac:dyDescent="0.35">
      <c r="B9" s="164">
        <v>3</v>
      </c>
      <c r="C9" s="169">
        <v>15.98</v>
      </c>
      <c r="D9" s="166">
        <f t="shared" si="0"/>
        <v>33238.400000000001</v>
      </c>
      <c r="E9" s="167"/>
      <c r="F9" s="168">
        <v>3</v>
      </c>
      <c r="G9" s="169" t="str">
        <f t="shared" si="1"/>
        <v>16.46</v>
      </c>
      <c r="H9" s="166">
        <f t="shared" si="2"/>
        <v>34236.800000000003</v>
      </c>
      <c r="I9" s="167"/>
      <c r="J9" s="168">
        <v>3</v>
      </c>
      <c r="K9" s="169" t="str">
        <f t="shared" si="3"/>
        <v>16.87</v>
      </c>
      <c r="L9" s="166">
        <f t="shared" si="4"/>
        <v>35089.599999999999</v>
      </c>
      <c r="M9" s="167"/>
      <c r="N9" s="168">
        <v>3</v>
      </c>
      <c r="O9" s="169" t="str">
        <f t="shared" si="5"/>
        <v>17.21</v>
      </c>
      <c r="P9" s="170">
        <f t="shared" si="6"/>
        <v>35796.800000000003</v>
      </c>
    </row>
    <row r="10" spans="1:19" s="155" customFormat="1" x14ac:dyDescent="0.35">
      <c r="B10" s="164">
        <v>4</v>
      </c>
      <c r="C10" s="169">
        <v>16.39</v>
      </c>
      <c r="D10" s="166">
        <f t="shared" si="0"/>
        <v>34091.200000000004</v>
      </c>
      <c r="E10" s="167"/>
      <c r="F10" s="168">
        <v>4</v>
      </c>
      <c r="G10" s="169" t="str">
        <f t="shared" si="1"/>
        <v>16.88</v>
      </c>
      <c r="H10" s="166">
        <f t="shared" si="2"/>
        <v>35110.400000000001</v>
      </c>
      <c r="I10" s="167"/>
      <c r="J10" s="168">
        <v>4</v>
      </c>
      <c r="K10" s="169" t="str">
        <f t="shared" si="3"/>
        <v>17.30</v>
      </c>
      <c r="L10" s="166">
        <f t="shared" si="4"/>
        <v>35984</v>
      </c>
      <c r="M10" s="167"/>
      <c r="N10" s="168">
        <v>4</v>
      </c>
      <c r="O10" s="169" t="str">
        <f t="shared" si="5"/>
        <v>17.65</v>
      </c>
      <c r="P10" s="170">
        <f t="shared" si="6"/>
        <v>36712</v>
      </c>
    </row>
    <row r="11" spans="1:19" s="155" customFormat="1" x14ac:dyDescent="0.35">
      <c r="B11" s="164">
        <v>5</v>
      </c>
      <c r="C11" s="169">
        <v>16.78</v>
      </c>
      <c r="D11" s="166">
        <f t="shared" si="0"/>
        <v>34902.400000000001</v>
      </c>
      <c r="E11" s="167"/>
      <c r="F11" s="168">
        <v>5</v>
      </c>
      <c r="G11" s="169" t="str">
        <f t="shared" si="1"/>
        <v>17.28</v>
      </c>
      <c r="H11" s="166">
        <f t="shared" si="2"/>
        <v>35942.400000000001</v>
      </c>
      <c r="I11" s="167"/>
      <c r="J11" s="168">
        <v>5</v>
      </c>
      <c r="K11" s="169" t="str">
        <f t="shared" si="3"/>
        <v>17.71</v>
      </c>
      <c r="L11" s="166">
        <f t="shared" si="4"/>
        <v>36836.800000000003</v>
      </c>
      <c r="M11" s="167"/>
      <c r="N11" s="168">
        <v>5</v>
      </c>
      <c r="O11" s="169" t="str">
        <f t="shared" si="5"/>
        <v>18.06</v>
      </c>
      <c r="P11" s="170">
        <f t="shared" si="6"/>
        <v>37564.799999999996</v>
      </c>
    </row>
    <row r="12" spans="1:19" s="155" customFormat="1" x14ac:dyDescent="0.35">
      <c r="B12" s="164">
        <v>6</v>
      </c>
      <c r="C12" s="169">
        <v>17.079999999999998</v>
      </c>
      <c r="D12" s="166">
        <f t="shared" si="0"/>
        <v>35526.399999999994</v>
      </c>
      <c r="E12" s="167"/>
      <c r="F12" s="168">
        <v>6</v>
      </c>
      <c r="G12" s="169" t="str">
        <f t="shared" si="1"/>
        <v>17.59</v>
      </c>
      <c r="H12" s="166">
        <f t="shared" si="2"/>
        <v>36587.199999999997</v>
      </c>
      <c r="I12" s="167"/>
      <c r="J12" s="168">
        <v>6</v>
      </c>
      <c r="K12" s="169" t="str">
        <f t="shared" si="3"/>
        <v>18.03</v>
      </c>
      <c r="L12" s="166">
        <f t="shared" si="4"/>
        <v>37502.400000000001</v>
      </c>
      <c r="M12" s="167"/>
      <c r="N12" s="168">
        <v>6</v>
      </c>
      <c r="O12" s="169" t="str">
        <f t="shared" si="5"/>
        <v>18.39</v>
      </c>
      <c r="P12" s="170">
        <f t="shared" si="6"/>
        <v>38251.200000000004</v>
      </c>
    </row>
    <row r="13" spans="1:19" s="155" customFormat="1" x14ac:dyDescent="0.35">
      <c r="B13" s="164">
        <v>10</v>
      </c>
      <c r="C13" s="169">
        <v>17.64</v>
      </c>
      <c r="D13" s="166">
        <f t="shared" si="0"/>
        <v>36691.200000000004</v>
      </c>
      <c r="E13" s="167"/>
      <c r="F13" s="168">
        <v>10</v>
      </c>
      <c r="G13" s="169" t="str">
        <f t="shared" si="1"/>
        <v>18.17</v>
      </c>
      <c r="H13" s="166">
        <f t="shared" si="2"/>
        <v>37793.600000000006</v>
      </c>
      <c r="I13" s="167"/>
      <c r="J13" s="168">
        <v>10</v>
      </c>
      <c r="K13" s="169" t="str">
        <f t="shared" si="3"/>
        <v>18.62</v>
      </c>
      <c r="L13" s="166">
        <f t="shared" si="4"/>
        <v>38729.599999999999</v>
      </c>
      <c r="M13" s="167"/>
      <c r="N13" s="168">
        <v>10</v>
      </c>
      <c r="O13" s="169" t="str">
        <f t="shared" si="5"/>
        <v>18.99</v>
      </c>
      <c r="P13" s="170">
        <f t="shared" si="6"/>
        <v>39499.199999999997</v>
      </c>
    </row>
    <row r="14" spans="1:19" s="155" customFormat="1" x14ac:dyDescent="0.35">
      <c r="B14" s="164">
        <v>15</v>
      </c>
      <c r="C14" s="169">
        <v>18.239999999999998</v>
      </c>
      <c r="D14" s="166">
        <f t="shared" si="0"/>
        <v>37939.199999999997</v>
      </c>
      <c r="E14" s="167"/>
      <c r="F14" s="168">
        <v>15</v>
      </c>
      <c r="G14" s="169" t="str">
        <f t="shared" si="1"/>
        <v>18.79</v>
      </c>
      <c r="H14" s="166">
        <f t="shared" si="2"/>
        <v>39083.199999999997</v>
      </c>
      <c r="I14" s="167"/>
      <c r="J14" s="168">
        <v>15</v>
      </c>
      <c r="K14" s="169" t="str">
        <f t="shared" si="3"/>
        <v>19.26</v>
      </c>
      <c r="L14" s="166">
        <f t="shared" si="4"/>
        <v>40060.800000000003</v>
      </c>
      <c r="M14" s="167"/>
      <c r="N14" s="168">
        <v>15</v>
      </c>
      <c r="O14" s="169" t="str">
        <f t="shared" si="5"/>
        <v>19.65</v>
      </c>
      <c r="P14" s="170">
        <f t="shared" si="6"/>
        <v>40872</v>
      </c>
    </row>
    <row r="15" spans="1:19" s="155" customFormat="1" x14ac:dyDescent="0.35">
      <c r="B15" s="171">
        <v>20</v>
      </c>
      <c r="C15" s="172">
        <v>18.57</v>
      </c>
      <c r="D15" s="173">
        <f t="shared" si="0"/>
        <v>38625.599999999999</v>
      </c>
      <c r="E15" s="174"/>
      <c r="F15" s="175">
        <v>20</v>
      </c>
      <c r="G15" s="172" t="str">
        <f t="shared" si="1"/>
        <v>19.13</v>
      </c>
      <c r="H15" s="173">
        <f t="shared" si="2"/>
        <v>39790.400000000001</v>
      </c>
      <c r="I15" s="174"/>
      <c r="J15" s="175">
        <v>20</v>
      </c>
      <c r="K15" s="172" t="str">
        <f t="shared" si="3"/>
        <v>19.61</v>
      </c>
      <c r="L15" s="173">
        <f t="shared" si="4"/>
        <v>40788.799999999996</v>
      </c>
      <c r="M15" s="174"/>
      <c r="N15" s="175">
        <v>20</v>
      </c>
      <c r="O15" s="172" t="str">
        <f t="shared" si="5"/>
        <v>20.00</v>
      </c>
      <c r="P15" s="176">
        <f t="shared" si="6"/>
        <v>41600</v>
      </c>
    </row>
    <row r="16" spans="1:19" s="155" customFormat="1" x14ac:dyDescent="0.35">
      <c r="B16" s="177"/>
      <c r="C16" s="178"/>
      <c r="F16" s="177"/>
      <c r="G16" s="178"/>
      <c r="J16" s="177"/>
      <c r="K16" s="178"/>
    </row>
    <row r="18" spans="2:13" x14ac:dyDescent="0.35">
      <c r="B18" s="154" t="s">
        <v>60</v>
      </c>
      <c r="M18" s="5" t="s">
        <v>30</v>
      </c>
    </row>
  </sheetData>
  <sheetProtection algorithmName="SHA-512" hashValue="RkcCZGOGJf8xCh+v4KJRzvRlcDsE2EFnAlZXjHv5alnoSw7lRsRq+Kgihtb8ZSnFBC34DV4+Gj0nPjp0KK9RmA==" saltValue="9GcDzJ/PGI1HhuJ0Sn5EbQ==" spinCount="100000" sheet="1" objects="1" scenarios="1"/>
  <pageMargins left="0" right="0" top="0.25" bottom="0.2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JF214"/>
  <sheetViews>
    <sheetView zoomScale="120" zoomScaleNormal="120" workbookViewId="0">
      <selection activeCell="B2" sqref="B2"/>
    </sheetView>
  </sheetViews>
  <sheetFormatPr defaultColWidth="9.1796875" defaultRowHeight="12" x14ac:dyDescent="0.3"/>
  <cols>
    <col min="1" max="1" width="3.36328125" style="46" customWidth="1"/>
    <col min="2" max="2" width="6.81640625" style="46" customWidth="1"/>
    <col min="3" max="3" width="7.1796875" style="46" customWidth="1"/>
    <col min="4" max="4" width="5.90625" style="46" customWidth="1"/>
    <col min="5" max="5" width="6.90625" style="46" customWidth="1"/>
    <col min="6" max="6" width="6.81640625" style="46" customWidth="1"/>
    <col min="7" max="7" width="4" style="46" customWidth="1"/>
    <col min="8" max="8" width="5" style="46" bestFit="1" customWidth="1"/>
    <col min="9" max="9" width="5" style="46" customWidth="1"/>
    <col min="10" max="10" width="6.08984375" style="46" customWidth="1"/>
    <col min="11" max="12" width="6.453125" style="46" customWidth="1"/>
    <col min="13" max="13" width="4" style="46" customWidth="1"/>
    <col min="14" max="14" width="5" style="46" bestFit="1" customWidth="1"/>
    <col min="15" max="15" width="4.81640625" style="46" customWidth="1"/>
    <col min="16" max="16" width="5.81640625" style="46" customWidth="1"/>
    <col min="17" max="17" width="6.36328125" style="46" customWidth="1"/>
    <col min="18" max="18" width="5.36328125" style="46" customWidth="1"/>
    <col min="19" max="19" width="4" style="46" customWidth="1"/>
    <col min="20" max="20" width="4.90625" style="46" bestFit="1" customWidth="1"/>
    <col min="21" max="21" width="5.1796875" style="46" customWidth="1"/>
    <col min="22" max="22" width="6.36328125" style="46" customWidth="1"/>
    <col min="23" max="23" width="6.453125" style="46" customWidth="1"/>
    <col min="24" max="24" width="6.81640625" style="46" customWidth="1"/>
    <col min="25" max="229" width="10.1796875" style="46" customWidth="1"/>
    <col min="230" max="16384" width="9.1796875" style="46"/>
  </cols>
  <sheetData>
    <row r="1" spans="1:24" x14ac:dyDescent="0.3">
      <c r="B1" s="46" t="s">
        <v>31</v>
      </c>
    </row>
    <row r="3" spans="1:24" x14ac:dyDescent="0.3">
      <c r="B3" s="46" t="s">
        <v>32</v>
      </c>
    </row>
    <row r="4" spans="1:24" x14ac:dyDescent="0.3">
      <c r="B4" s="46" t="s">
        <v>33</v>
      </c>
    </row>
    <row r="5" spans="1:24" x14ac:dyDescent="0.3">
      <c r="B5" s="69" t="s">
        <v>70</v>
      </c>
    </row>
    <row r="6" spans="1:24" x14ac:dyDescent="0.3">
      <c r="B6" s="69" t="s">
        <v>71</v>
      </c>
    </row>
    <row r="8" spans="1:24" x14ac:dyDescent="0.3">
      <c r="A8" s="45"/>
      <c r="B8" s="47">
        <v>0</v>
      </c>
      <c r="C8" s="71" t="s">
        <v>16</v>
      </c>
      <c r="D8" s="72" t="s">
        <v>34</v>
      </c>
      <c r="E8" s="72" t="s">
        <v>35</v>
      </c>
      <c r="F8" s="72" t="s">
        <v>36</v>
      </c>
      <c r="G8" s="110"/>
      <c r="H8" s="51">
        <v>0.03</v>
      </c>
      <c r="I8" s="72" t="s">
        <v>5</v>
      </c>
      <c r="J8" s="72" t="s">
        <v>37</v>
      </c>
      <c r="K8" s="72" t="s">
        <v>23</v>
      </c>
      <c r="L8" s="72" t="s">
        <v>38</v>
      </c>
      <c r="M8" s="125"/>
      <c r="N8" s="51">
        <v>2.5000000000000001E-2</v>
      </c>
      <c r="O8" s="72" t="s">
        <v>6</v>
      </c>
      <c r="P8" s="72" t="s">
        <v>37</v>
      </c>
      <c r="Q8" s="72" t="s">
        <v>23</v>
      </c>
      <c r="R8" s="72" t="s">
        <v>38</v>
      </c>
      <c r="S8" s="125"/>
      <c r="T8" s="51">
        <v>0.02</v>
      </c>
      <c r="U8" s="72" t="s">
        <v>7</v>
      </c>
      <c r="V8" s="72" t="s">
        <v>37</v>
      </c>
      <c r="W8" s="72" t="s">
        <v>23</v>
      </c>
      <c r="X8" s="73" t="s">
        <v>38</v>
      </c>
    </row>
    <row r="9" spans="1:24" x14ac:dyDescent="0.3">
      <c r="A9" s="40"/>
      <c r="B9" s="74">
        <v>0</v>
      </c>
      <c r="C9" s="75">
        <v>10.48</v>
      </c>
      <c r="D9" s="63">
        <f t="shared" ref="D9:D18" si="0">C9*1568</f>
        <v>16432.64</v>
      </c>
      <c r="E9" s="63">
        <f t="shared" ref="E9:E18" si="1">C9*1302</f>
        <v>13644.960000000001</v>
      </c>
      <c r="F9" s="63">
        <f t="shared" ref="F9:F18" si="2">C9*1196</f>
        <v>12534.08</v>
      </c>
      <c r="G9" s="126"/>
      <c r="H9" s="63">
        <v>0</v>
      </c>
      <c r="I9" s="55" t="str">
        <f>FIXED(C9*1.03)</f>
        <v>10.79</v>
      </c>
      <c r="J9" s="63">
        <f t="shared" ref="J9:J18" si="3">I9*1568</f>
        <v>16918.719999999998</v>
      </c>
      <c r="K9" s="63">
        <f t="shared" ref="K9:K18" si="4">I9*1302</f>
        <v>14048.579999999998</v>
      </c>
      <c r="L9" s="63">
        <f t="shared" ref="L9:L18" si="5">I9*1196</f>
        <v>12904.839999999998</v>
      </c>
      <c r="M9" s="121"/>
      <c r="N9" s="63">
        <v>0</v>
      </c>
      <c r="O9" s="55" t="str">
        <f>FIXED(I9*1.025)</f>
        <v>11.06</v>
      </c>
      <c r="P9" s="63">
        <f t="shared" ref="P9:P18" si="6">O9*1568</f>
        <v>17342.080000000002</v>
      </c>
      <c r="Q9" s="63">
        <f t="shared" ref="Q9:Q18" si="7">O9*1302</f>
        <v>14400.12</v>
      </c>
      <c r="R9" s="63">
        <f t="shared" ref="R9:R18" si="8">O9*1196</f>
        <v>13227.76</v>
      </c>
      <c r="S9" s="121"/>
      <c r="T9" s="63">
        <v>0</v>
      </c>
      <c r="U9" s="55" t="str">
        <f>FIXED(O9*1.02)</f>
        <v>11.28</v>
      </c>
      <c r="V9" s="63">
        <f t="shared" ref="V9:V18" si="9">U9*1568</f>
        <v>17687.039999999997</v>
      </c>
      <c r="W9" s="63">
        <f t="shared" ref="W9:W18" si="10">U9*1302</f>
        <v>14686.56</v>
      </c>
      <c r="X9" s="64">
        <f t="shared" ref="X9:X18" si="11">U9*1196</f>
        <v>13490.88</v>
      </c>
    </row>
    <row r="10" spans="1:24" x14ac:dyDescent="0.3">
      <c r="A10" s="40"/>
      <c r="B10" s="74">
        <v>1</v>
      </c>
      <c r="C10" s="55">
        <v>10.8</v>
      </c>
      <c r="D10" s="63">
        <f t="shared" si="0"/>
        <v>16934.400000000001</v>
      </c>
      <c r="E10" s="63">
        <f t="shared" si="1"/>
        <v>14061.6</v>
      </c>
      <c r="F10" s="63">
        <f t="shared" si="2"/>
        <v>12916.800000000001</v>
      </c>
      <c r="G10" s="126"/>
      <c r="H10" s="63">
        <v>1</v>
      </c>
      <c r="I10" s="55" t="str">
        <f t="shared" ref="I10:I18" si="12">FIXED(C10*1.03)</f>
        <v>11.12</v>
      </c>
      <c r="J10" s="63">
        <f t="shared" si="3"/>
        <v>17436.16</v>
      </c>
      <c r="K10" s="63">
        <f t="shared" si="4"/>
        <v>14478.24</v>
      </c>
      <c r="L10" s="63">
        <f t="shared" si="5"/>
        <v>13299.519999999999</v>
      </c>
      <c r="M10" s="121"/>
      <c r="N10" s="63">
        <v>1</v>
      </c>
      <c r="O10" s="55" t="str">
        <f t="shared" ref="O10:O18" si="13">FIXED(I10*1.025)</f>
        <v>11.40</v>
      </c>
      <c r="P10" s="63">
        <f t="shared" si="6"/>
        <v>17875.2</v>
      </c>
      <c r="Q10" s="63">
        <f t="shared" si="7"/>
        <v>14842.800000000001</v>
      </c>
      <c r="R10" s="63">
        <f t="shared" si="8"/>
        <v>13634.4</v>
      </c>
      <c r="S10" s="121"/>
      <c r="T10" s="63">
        <v>1</v>
      </c>
      <c r="U10" s="55" t="str">
        <f t="shared" ref="U10:U18" si="14">FIXED(O10*1.02)</f>
        <v>11.63</v>
      </c>
      <c r="V10" s="63">
        <f t="shared" si="9"/>
        <v>18235.84</v>
      </c>
      <c r="W10" s="63">
        <f t="shared" si="10"/>
        <v>15142.26</v>
      </c>
      <c r="X10" s="64">
        <f t="shared" si="11"/>
        <v>13909.480000000001</v>
      </c>
    </row>
    <row r="11" spans="1:24" x14ac:dyDescent="0.3">
      <c r="A11" s="40"/>
      <c r="B11" s="74">
        <v>2</v>
      </c>
      <c r="C11" s="55">
        <v>11.21</v>
      </c>
      <c r="D11" s="63">
        <f t="shared" si="0"/>
        <v>17577.280000000002</v>
      </c>
      <c r="E11" s="63">
        <f t="shared" si="1"/>
        <v>14595.420000000002</v>
      </c>
      <c r="F11" s="63">
        <f t="shared" si="2"/>
        <v>13407.160000000002</v>
      </c>
      <c r="G11" s="126"/>
      <c r="H11" s="63">
        <v>2</v>
      </c>
      <c r="I11" s="55" t="str">
        <f t="shared" si="12"/>
        <v>11.55</v>
      </c>
      <c r="J11" s="63">
        <f t="shared" si="3"/>
        <v>18110.400000000001</v>
      </c>
      <c r="K11" s="63">
        <f t="shared" si="4"/>
        <v>15038.1</v>
      </c>
      <c r="L11" s="63">
        <f t="shared" si="5"/>
        <v>13813.800000000001</v>
      </c>
      <c r="M11" s="121"/>
      <c r="N11" s="63">
        <v>2</v>
      </c>
      <c r="O11" s="55" t="str">
        <f t="shared" si="13"/>
        <v>11.84</v>
      </c>
      <c r="P11" s="63">
        <f t="shared" si="6"/>
        <v>18565.12</v>
      </c>
      <c r="Q11" s="63">
        <f t="shared" si="7"/>
        <v>15415.68</v>
      </c>
      <c r="R11" s="63">
        <f t="shared" si="8"/>
        <v>14160.64</v>
      </c>
      <c r="S11" s="121"/>
      <c r="T11" s="63">
        <v>2</v>
      </c>
      <c r="U11" s="55" t="str">
        <f t="shared" si="14"/>
        <v>12.08</v>
      </c>
      <c r="V11" s="63">
        <f t="shared" si="9"/>
        <v>18941.439999999999</v>
      </c>
      <c r="W11" s="63">
        <f t="shared" si="10"/>
        <v>15728.16</v>
      </c>
      <c r="X11" s="64">
        <f t="shared" si="11"/>
        <v>14447.68</v>
      </c>
    </row>
    <row r="12" spans="1:24" x14ac:dyDescent="0.3">
      <c r="A12" s="40"/>
      <c r="B12" s="74">
        <v>3</v>
      </c>
      <c r="C12" s="55">
        <v>11.54</v>
      </c>
      <c r="D12" s="63">
        <f t="shared" si="0"/>
        <v>18094.719999999998</v>
      </c>
      <c r="E12" s="63">
        <f t="shared" si="1"/>
        <v>15025.079999999998</v>
      </c>
      <c r="F12" s="63">
        <f t="shared" si="2"/>
        <v>13801.839999999998</v>
      </c>
      <c r="G12" s="126"/>
      <c r="H12" s="63">
        <v>3</v>
      </c>
      <c r="I12" s="55" t="str">
        <f t="shared" si="12"/>
        <v>11.89</v>
      </c>
      <c r="J12" s="63">
        <f t="shared" si="3"/>
        <v>18643.52</v>
      </c>
      <c r="K12" s="63">
        <f t="shared" si="4"/>
        <v>15480.78</v>
      </c>
      <c r="L12" s="63">
        <f t="shared" si="5"/>
        <v>14220.44</v>
      </c>
      <c r="M12" s="121"/>
      <c r="N12" s="63">
        <v>3</v>
      </c>
      <c r="O12" s="55" t="str">
        <f t="shared" si="13"/>
        <v>12.19</v>
      </c>
      <c r="P12" s="63">
        <f t="shared" si="6"/>
        <v>19113.919999999998</v>
      </c>
      <c r="Q12" s="63">
        <f t="shared" si="7"/>
        <v>15871.38</v>
      </c>
      <c r="R12" s="63">
        <f t="shared" si="8"/>
        <v>14579.24</v>
      </c>
      <c r="S12" s="121"/>
      <c r="T12" s="63">
        <v>3</v>
      </c>
      <c r="U12" s="55" t="str">
        <f t="shared" si="14"/>
        <v>12.43</v>
      </c>
      <c r="V12" s="63">
        <f t="shared" si="9"/>
        <v>19490.239999999998</v>
      </c>
      <c r="W12" s="63">
        <f t="shared" si="10"/>
        <v>16183.859999999999</v>
      </c>
      <c r="X12" s="64">
        <f t="shared" si="11"/>
        <v>14866.279999999999</v>
      </c>
    </row>
    <row r="13" spans="1:24" x14ac:dyDescent="0.3">
      <c r="A13" s="40"/>
      <c r="B13" s="74">
        <v>4</v>
      </c>
      <c r="C13" s="55">
        <v>11.95</v>
      </c>
      <c r="D13" s="63">
        <f t="shared" si="0"/>
        <v>18737.599999999999</v>
      </c>
      <c r="E13" s="63">
        <f t="shared" si="1"/>
        <v>15558.9</v>
      </c>
      <c r="F13" s="63">
        <f t="shared" si="2"/>
        <v>14292.199999999999</v>
      </c>
      <c r="G13" s="126"/>
      <c r="H13" s="63">
        <v>4</v>
      </c>
      <c r="I13" s="55" t="str">
        <f t="shared" si="12"/>
        <v>12.31</v>
      </c>
      <c r="J13" s="63">
        <f t="shared" si="3"/>
        <v>19302.080000000002</v>
      </c>
      <c r="K13" s="63">
        <f t="shared" si="4"/>
        <v>16027.62</v>
      </c>
      <c r="L13" s="63">
        <f t="shared" si="5"/>
        <v>14722.76</v>
      </c>
      <c r="M13" s="121"/>
      <c r="N13" s="63">
        <v>4</v>
      </c>
      <c r="O13" s="55" t="str">
        <f t="shared" si="13"/>
        <v>12.62</v>
      </c>
      <c r="P13" s="63">
        <f t="shared" si="6"/>
        <v>19788.16</v>
      </c>
      <c r="Q13" s="63">
        <f t="shared" si="7"/>
        <v>16431.239999999998</v>
      </c>
      <c r="R13" s="63">
        <f t="shared" si="8"/>
        <v>15093.519999999999</v>
      </c>
      <c r="S13" s="121"/>
      <c r="T13" s="63">
        <v>4</v>
      </c>
      <c r="U13" s="55" t="str">
        <f t="shared" si="14"/>
        <v>12.87</v>
      </c>
      <c r="V13" s="63">
        <f t="shared" si="9"/>
        <v>20180.16</v>
      </c>
      <c r="W13" s="63">
        <f t="shared" si="10"/>
        <v>16756.739999999998</v>
      </c>
      <c r="X13" s="64">
        <f t="shared" si="11"/>
        <v>15392.519999999999</v>
      </c>
    </row>
    <row r="14" spans="1:24" x14ac:dyDescent="0.3">
      <c r="A14" s="40"/>
      <c r="B14" s="74">
        <v>5</v>
      </c>
      <c r="C14" s="55">
        <v>12.28</v>
      </c>
      <c r="D14" s="63">
        <f t="shared" si="0"/>
        <v>19255.039999999997</v>
      </c>
      <c r="E14" s="63">
        <f t="shared" si="1"/>
        <v>15988.56</v>
      </c>
      <c r="F14" s="63">
        <f t="shared" si="2"/>
        <v>14686.88</v>
      </c>
      <c r="G14" s="126"/>
      <c r="H14" s="63">
        <v>5</v>
      </c>
      <c r="I14" s="55" t="str">
        <f t="shared" si="12"/>
        <v>12.65</v>
      </c>
      <c r="J14" s="63">
        <f t="shared" si="3"/>
        <v>19835.2</v>
      </c>
      <c r="K14" s="63">
        <f t="shared" si="4"/>
        <v>16470.3</v>
      </c>
      <c r="L14" s="63">
        <f t="shared" si="5"/>
        <v>15129.4</v>
      </c>
      <c r="M14" s="121"/>
      <c r="N14" s="63">
        <v>5</v>
      </c>
      <c r="O14" s="55" t="str">
        <f t="shared" si="13"/>
        <v>12.97</v>
      </c>
      <c r="P14" s="63">
        <f t="shared" si="6"/>
        <v>20336.960000000003</v>
      </c>
      <c r="Q14" s="63">
        <f t="shared" si="7"/>
        <v>16886.940000000002</v>
      </c>
      <c r="R14" s="63">
        <f t="shared" si="8"/>
        <v>15512.12</v>
      </c>
      <c r="S14" s="121"/>
      <c r="T14" s="63">
        <v>5</v>
      </c>
      <c r="U14" s="55" t="str">
        <f t="shared" si="14"/>
        <v>13.23</v>
      </c>
      <c r="V14" s="63">
        <f t="shared" si="9"/>
        <v>20744.64</v>
      </c>
      <c r="W14" s="63">
        <f t="shared" si="10"/>
        <v>17225.46</v>
      </c>
      <c r="X14" s="64">
        <f t="shared" si="11"/>
        <v>15823.08</v>
      </c>
    </row>
    <row r="15" spans="1:24" x14ac:dyDescent="0.3">
      <c r="A15" s="40"/>
      <c r="B15" s="74">
        <v>6</v>
      </c>
      <c r="C15" s="55">
        <v>12.69</v>
      </c>
      <c r="D15" s="63">
        <f t="shared" si="0"/>
        <v>19897.919999999998</v>
      </c>
      <c r="E15" s="63">
        <f t="shared" si="1"/>
        <v>16522.38</v>
      </c>
      <c r="F15" s="63">
        <f t="shared" si="2"/>
        <v>15177.24</v>
      </c>
      <c r="G15" s="126"/>
      <c r="H15" s="63">
        <v>6</v>
      </c>
      <c r="I15" s="55" t="str">
        <f t="shared" si="12"/>
        <v>13.07</v>
      </c>
      <c r="J15" s="63">
        <f t="shared" si="3"/>
        <v>20493.760000000002</v>
      </c>
      <c r="K15" s="63">
        <f t="shared" si="4"/>
        <v>17017.14</v>
      </c>
      <c r="L15" s="63">
        <f t="shared" si="5"/>
        <v>15631.720000000001</v>
      </c>
      <c r="M15" s="121"/>
      <c r="N15" s="63">
        <v>6</v>
      </c>
      <c r="O15" s="55" t="str">
        <f t="shared" si="13"/>
        <v>13.40</v>
      </c>
      <c r="P15" s="63">
        <f t="shared" si="6"/>
        <v>21011.200000000001</v>
      </c>
      <c r="Q15" s="63">
        <f t="shared" si="7"/>
        <v>17446.8</v>
      </c>
      <c r="R15" s="63">
        <f t="shared" si="8"/>
        <v>16026.4</v>
      </c>
      <c r="S15" s="121"/>
      <c r="T15" s="63">
        <v>6</v>
      </c>
      <c r="U15" s="55" t="str">
        <f t="shared" si="14"/>
        <v>13.67</v>
      </c>
      <c r="V15" s="63">
        <f t="shared" si="9"/>
        <v>21434.560000000001</v>
      </c>
      <c r="W15" s="63">
        <f t="shared" si="10"/>
        <v>17798.34</v>
      </c>
      <c r="X15" s="64">
        <f t="shared" si="11"/>
        <v>16349.32</v>
      </c>
    </row>
    <row r="16" spans="1:24" x14ac:dyDescent="0.3">
      <c r="A16" s="40"/>
      <c r="B16" s="74">
        <v>10</v>
      </c>
      <c r="C16" s="55">
        <v>13.14</v>
      </c>
      <c r="D16" s="63">
        <f t="shared" si="0"/>
        <v>20603.52</v>
      </c>
      <c r="E16" s="63">
        <f t="shared" si="1"/>
        <v>17108.280000000002</v>
      </c>
      <c r="F16" s="63">
        <f t="shared" si="2"/>
        <v>15715.44</v>
      </c>
      <c r="G16" s="126"/>
      <c r="H16" s="63">
        <v>10</v>
      </c>
      <c r="I16" s="55" t="str">
        <f t="shared" si="12"/>
        <v>13.53</v>
      </c>
      <c r="J16" s="63">
        <f t="shared" si="3"/>
        <v>21215.039999999997</v>
      </c>
      <c r="K16" s="63">
        <f t="shared" si="4"/>
        <v>17616.059999999998</v>
      </c>
      <c r="L16" s="63">
        <f t="shared" si="5"/>
        <v>16181.88</v>
      </c>
      <c r="M16" s="121"/>
      <c r="N16" s="63">
        <v>10</v>
      </c>
      <c r="O16" s="55" t="str">
        <f t="shared" si="13"/>
        <v>13.87</v>
      </c>
      <c r="P16" s="63">
        <f t="shared" si="6"/>
        <v>21748.16</v>
      </c>
      <c r="Q16" s="63">
        <f t="shared" si="7"/>
        <v>18058.739999999998</v>
      </c>
      <c r="R16" s="63">
        <f t="shared" si="8"/>
        <v>16588.52</v>
      </c>
      <c r="S16" s="121"/>
      <c r="T16" s="63">
        <v>10</v>
      </c>
      <c r="U16" s="55" t="str">
        <f t="shared" si="14"/>
        <v>14.15</v>
      </c>
      <c r="V16" s="63">
        <f t="shared" si="9"/>
        <v>22187.200000000001</v>
      </c>
      <c r="W16" s="63">
        <f t="shared" si="10"/>
        <v>18423.3</v>
      </c>
      <c r="X16" s="64">
        <f t="shared" si="11"/>
        <v>16923.400000000001</v>
      </c>
    </row>
    <row r="17" spans="1:266" x14ac:dyDescent="0.3">
      <c r="A17" s="40"/>
      <c r="B17" s="74">
        <v>15</v>
      </c>
      <c r="C17" s="55">
        <v>13.55</v>
      </c>
      <c r="D17" s="63">
        <f t="shared" si="0"/>
        <v>21246.400000000001</v>
      </c>
      <c r="E17" s="63">
        <f t="shared" si="1"/>
        <v>17642.100000000002</v>
      </c>
      <c r="F17" s="63">
        <f t="shared" si="2"/>
        <v>16205.800000000001</v>
      </c>
      <c r="G17" s="126"/>
      <c r="H17" s="63">
        <v>15</v>
      </c>
      <c r="I17" s="55" t="str">
        <f t="shared" si="12"/>
        <v>13.96</v>
      </c>
      <c r="J17" s="63">
        <f t="shared" si="3"/>
        <v>21889.280000000002</v>
      </c>
      <c r="K17" s="63">
        <f t="shared" si="4"/>
        <v>18175.920000000002</v>
      </c>
      <c r="L17" s="63">
        <f t="shared" si="5"/>
        <v>16696.16</v>
      </c>
      <c r="M17" s="121"/>
      <c r="N17" s="63">
        <v>15</v>
      </c>
      <c r="O17" s="55" t="str">
        <f t="shared" si="13"/>
        <v>14.31</v>
      </c>
      <c r="P17" s="63">
        <f t="shared" si="6"/>
        <v>22438.080000000002</v>
      </c>
      <c r="Q17" s="63">
        <f t="shared" si="7"/>
        <v>18631.62</v>
      </c>
      <c r="R17" s="63">
        <f t="shared" si="8"/>
        <v>17114.760000000002</v>
      </c>
      <c r="S17" s="121"/>
      <c r="T17" s="63">
        <v>15</v>
      </c>
      <c r="U17" s="55" t="str">
        <f t="shared" si="14"/>
        <v>14.60</v>
      </c>
      <c r="V17" s="63">
        <f t="shared" si="9"/>
        <v>22892.799999999999</v>
      </c>
      <c r="W17" s="63">
        <f t="shared" si="10"/>
        <v>19009.2</v>
      </c>
      <c r="X17" s="64">
        <f t="shared" si="11"/>
        <v>17461.599999999999</v>
      </c>
    </row>
    <row r="18" spans="1:266" x14ac:dyDescent="0.3">
      <c r="A18" s="40"/>
      <c r="B18" s="123">
        <v>20</v>
      </c>
      <c r="C18" s="62">
        <v>13.93</v>
      </c>
      <c r="D18" s="65">
        <f t="shared" si="0"/>
        <v>21842.239999999998</v>
      </c>
      <c r="E18" s="65">
        <f t="shared" si="1"/>
        <v>18136.86</v>
      </c>
      <c r="F18" s="65">
        <f t="shared" si="2"/>
        <v>16660.28</v>
      </c>
      <c r="G18" s="124"/>
      <c r="H18" s="65">
        <v>20</v>
      </c>
      <c r="I18" s="62" t="str">
        <f t="shared" si="12"/>
        <v>14.35</v>
      </c>
      <c r="J18" s="65">
        <f t="shared" si="3"/>
        <v>22500.799999999999</v>
      </c>
      <c r="K18" s="65">
        <f t="shared" si="4"/>
        <v>18683.7</v>
      </c>
      <c r="L18" s="65">
        <f t="shared" si="5"/>
        <v>17162.599999999999</v>
      </c>
      <c r="M18" s="122"/>
      <c r="N18" s="65">
        <v>20</v>
      </c>
      <c r="O18" s="62" t="str">
        <f t="shared" si="13"/>
        <v>14.71</v>
      </c>
      <c r="P18" s="65">
        <f t="shared" si="6"/>
        <v>23065.280000000002</v>
      </c>
      <c r="Q18" s="65">
        <f t="shared" si="7"/>
        <v>19152.420000000002</v>
      </c>
      <c r="R18" s="65">
        <f t="shared" si="8"/>
        <v>17593.16</v>
      </c>
      <c r="S18" s="122"/>
      <c r="T18" s="65">
        <v>20</v>
      </c>
      <c r="U18" s="62" t="str">
        <f t="shared" si="14"/>
        <v>15.00</v>
      </c>
      <c r="V18" s="65">
        <f t="shared" si="9"/>
        <v>23520</v>
      </c>
      <c r="W18" s="65">
        <f t="shared" si="10"/>
        <v>19530</v>
      </c>
      <c r="X18" s="66">
        <f t="shared" si="11"/>
        <v>17940</v>
      </c>
    </row>
    <row r="19" spans="1:266" x14ac:dyDescent="0.3">
      <c r="N19" s="45"/>
    </row>
    <row r="20" spans="1:266" x14ac:dyDescent="0.3">
      <c r="A20" s="45"/>
      <c r="B20" s="207"/>
      <c r="C20" s="208"/>
      <c r="D20" s="209" t="s">
        <v>72</v>
      </c>
      <c r="E20" s="209"/>
      <c r="F20" s="210"/>
      <c r="G20" s="69"/>
      <c r="H20" s="207"/>
      <c r="I20" s="211"/>
      <c r="J20" s="209" t="s">
        <v>72</v>
      </c>
      <c r="K20" s="209"/>
      <c r="L20" s="210"/>
      <c r="M20" s="69"/>
      <c r="N20" s="207"/>
      <c r="O20" s="208"/>
      <c r="P20" s="209" t="s">
        <v>72</v>
      </c>
      <c r="Q20" s="209"/>
      <c r="R20" s="210"/>
      <c r="S20" s="69"/>
      <c r="T20" s="207"/>
      <c r="U20" s="208"/>
      <c r="V20" s="209" t="s">
        <v>72</v>
      </c>
      <c r="W20" s="209"/>
      <c r="X20" s="210"/>
      <c r="Y20" s="67"/>
      <c r="AD20" s="68"/>
      <c r="AE20" s="67"/>
      <c r="AJ20" s="68"/>
      <c r="AK20" s="67"/>
      <c r="AP20" s="68"/>
      <c r="AQ20" s="67"/>
      <c r="AV20" s="68"/>
      <c r="AW20" s="67"/>
      <c r="BB20" s="68"/>
      <c r="BC20" s="67"/>
      <c r="BI20" s="68"/>
      <c r="BJ20" s="67"/>
      <c r="BO20" s="68"/>
      <c r="BP20" s="67"/>
      <c r="BU20" s="68"/>
      <c r="BV20" s="67"/>
      <c r="CA20" s="68"/>
      <c r="CB20" s="67"/>
      <c r="CG20" s="68"/>
      <c r="CH20" s="67"/>
      <c r="CM20" s="68"/>
      <c r="CN20" s="67"/>
      <c r="CS20" s="68"/>
      <c r="CT20" s="67"/>
      <c r="CY20" s="68"/>
      <c r="CZ20" s="67"/>
      <c r="DE20" s="68"/>
      <c r="DF20" s="67"/>
      <c r="DK20" s="68"/>
      <c r="DL20" s="67"/>
      <c r="DQ20" s="68"/>
      <c r="DR20" s="67"/>
      <c r="DW20" s="68"/>
      <c r="DX20" s="67"/>
      <c r="EC20" s="68"/>
      <c r="ED20" s="67"/>
      <c r="EI20" s="68"/>
      <c r="EJ20" s="67"/>
      <c r="EO20" s="68"/>
      <c r="EP20" s="67"/>
      <c r="EU20" s="68"/>
      <c r="EV20" s="67"/>
      <c r="FA20" s="68"/>
      <c r="FB20" s="67"/>
      <c r="FG20" s="68"/>
      <c r="FH20" s="67"/>
      <c r="FM20" s="68"/>
      <c r="FN20" s="67"/>
      <c r="FS20" s="68"/>
      <c r="FT20" s="67"/>
      <c r="FY20" s="68"/>
      <c r="FZ20" s="67"/>
      <c r="GE20" s="68"/>
      <c r="GF20" s="67"/>
      <c r="GK20" s="68"/>
      <c r="GL20" s="67"/>
      <c r="GQ20" s="68"/>
      <c r="GR20" s="67"/>
      <c r="GW20" s="68"/>
      <c r="GX20" s="67"/>
      <c r="HC20" s="68"/>
      <c r="HD20" s="67"/>
      <c r="HI20" s="68"/>
      <c r="HJ20" s="67"/>
      <c r="HO20" s="68"/>
      <c r="HP20" s="67"/>
      <c r="HU20" s="68"/>
      <c r="HV20" s="67"/>
      <c r="IA20" s="68"/>
      <c r="IB20" s="67"/>
      <c r="IG20" s="68"/>
      <c r="IH20" s="67"/>
      <c r="IM20" s="68"/>
      <c r="IN20" s="67"/>
      <c r="IS20" s="68"/>
      <c r="IT20" s="67"/>
      <c r="IY20" s="68"/>
      <c r="IZ20" s="67"/>
      <c r="JE20" s="68"/>
      <c r="JF20" s="67"/>
    </row>
    <row r="21" spans="1:266" x14ac:dyDescent="0.3">
      <c r="B21" s="212" t="s">
        <v>73</v>
      </c>
      <c r="C21" s="213">
        <v>9.6999999999999993</v>
      </c>
      <c r="D21" s="214">
        <f>C21*736</f>
        <v>7139.2</v>
      </c>
      <c r="E21" s="213"/>
      <c r="F21" s="215"/>
      <c r="G21" s="69"/>
      <c r="H21" s="212" t="s">
        <v>73</v>
      </c>
      <c r="I21" s="213">
        <f>C21*1.03</f>
        <v>9.9909999999999997</v>
      </c>
      <c r="J21" s="214">
        <f>I21*736</f>
        <v>7353.3760000000002</v>
      </c>
      <c r="K21" s="213"/>
      <c r="L21" s="215"/>
      <c r="M21" s="69"/>
      <c r="N21" s="212" t="s">
        <v>73</v>
      </c>
      <c r="O21" s="213" t="str">
        <f>FIXED(I21*1.025)</f>
        <v>10.24</v>
      </c>
      <c r="P21" s="214">
        <f>O21*736</f>
        <v>7536.64</v>
      </c>
      <c r="Q21" s="213"/>
      <c r="R21" s="215"/>
      <c r="S21" s="69"/>
      <c r="T21" s="212" t="s">
        <v>73</v>
      </c>
      <c r="U21" s="213" t="str">
        <f>FIXED(O21*1.02)</f>
        <v>10.44</v>
      </c>
      <c r="V21" s="214">
        <f>U21*736</f>
        <v>7683.8399999999992</v>
      </c>
      <c r="W21" s="213"/>
      <c r="X21" s="215"/>
    </row>
    <row r="22" spans="1:266" x14ac:dyDescent="0.3">
      <c r="M22" s="69"/>
      <c r="N22" s="69"/>
      <c r="O22" s="69"/>
    </row>
    <row r="24" spans="1:266" x14ac:dyDescent="0.3">
      <c r="M24" s="55"/>
      <c r="N24" s="55"/>
      <c r="O24" s="55"/>
      <c r="P24" s="55"/>
      <c r="Q24" s="55"/>
      <c r="R24" s="55"/>
      <c r="S24" s="58"/>
      <c r="T24" s="55"/>
      <c r="U24" s="55"/>
      <c r="V24" s="55"/>
      <c r="W24" s="55"/>
      <c r="X24" s="55"/>
    </row>
    <row r="25" spans="1:266" x14ac:dyDescent="0.3">
      <c r="B25" s="46" t="s">
        <v>58</v>
      </c>
      <c r="M25" s="70" t="s">
        <v>39</v>
      </c>
      <c r="N25" s="55"/>
      <c r="O25" s="55"/>
      <c r="P25" s="55"/>
      <c r="Q25" s="55"/>
      <c r="R25" s="55"/>
      <c r="S25" s="63"/>
      <c r="T25" s="55"/>
      <c r="U25" s="55"/>
      <c r="V25" s="55"/>
      <c r="W25" s="55"/>
      <c r="X25" s="55"/>
    </row>
    <row r="26" spans="1:266" x14ac:dyDescent="0.3"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</row>
    <row r="27" spans="1:266" x14ac:dyDescent="0.3"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</row>
    <row r="28" spans="1:266" x14ac:dyDescent="0.3"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</row>
    <row r="29" spans="1:266" x14ac:dyDescent="0.3"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</row>
    <row r="30" spans="1:266" x14ac:dyDescent="0.3"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</row>
    <row r="31" spans="1:266" x14ac:dyDescent="0.3"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</row>
    <row r="32" spans="1:266" x14ac:dyDescent="0.3"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</row>
    <row r="33" spans="13:24" x14ac:dyDescent="0.3"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</row>
    <row r="34" spans="13:24" x14ac:dyDescent="0.3"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</row>
    <row r="35" spans="13:24" x14ac:dyDescent="0.3"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</row>
    <row r="36" spans="13:24" x14ac:dyDescent="0.3"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</row>
    <row r="37" spans="13:24" x14ac:dyDescent="0.3"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</row>
    <row r="38" spans="13:24" x14ac:dyDescent="0.3"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</row>
    <row r="39" spans="13:24" x14ac:dyDescent="0.3"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</row>
    <row r="40" spans="13:24" x14ac:dyDescent="0.3"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</row>
    <row r="41" spans="13:24" x14ac:dyDescent="0.3"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</row>
    <row r="42" spans="13:24" x14ac:dyDescent="0.3"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</row>
    <row r="43" spans="13:24" x14ac:dyDescent="0.3"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</row>
    <row r="44" spans="13:24" x14ac:dyDescent="0.3"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</row>
    <row r="45" spans="13:24" x14ac:dyDescent="0.3"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</row>
    <row r="46" spans="13:24" x14ac:dyDescent="0.3"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</row>
    <row r="47" spans="13:24" x14ac:dyDescent="0.3"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</row>
    <row r="48" spans="13:24" x14ac:dyDescent="0.3"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</row>
    <row r="49" spans="13:24" x14ac:dyDescent="0.3"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</row>
    <row r="50" spans="13:24" x14ac:dyDescent="0.3"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</row>
    <row r="51" spans="13:24" x14ac:dyDescent="0.3"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</row>
    <row r="52" spans="13:24" x14ac:dyDescent="0.3"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</row>
    <row r="53" spans="13:24" x14ac:dyDescent="0.3"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</row>
    <row r="54" spans="13:24" x14ac:dyDescent="0.3"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</row>
    <row r="55" spans="13:24" x14ac:dyDescent="0.3"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</row>
    <row r="56" spans="13:24" x14ac:dyDescent="0.3"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</row>
    <row r="57" spans="13:24" x14ac:dyDescent="0.3"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</row>
    <row r="58" spans="13:24" x14ac:dyDescent="0.3"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</row>
    <row r="59" spans="13:24" x14ac:dyDescent="0.3"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</row>
    <row r="60" spans="13:24" x14ac:dyDescent="0.3"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</row>
    <row r="61" spans="13:24" x14ac:dyDescent="0.3"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</row>
    <row r="62" spans="13:24" x14ac:dyDescent="0.3"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</row>
    <row r="63" spans="13:24" x14ac:dyDescent="0.3"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</row>
    <row r="64" spans="13:24" x14ac:dyDescent="0.3"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</row>
    <row r="65" spans="13:24" x14ac:dyDescent="0.3"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</row>
    <row r="66" spans="13:24" x14ac:dyDescent="0.3"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</row>
    <row r="67" spans="13:24" x14ac:dyDescent="0.3"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</row>
    <row r="68" spans="13:24" x14ac:dyDescent="0.3"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</row>
    <row r="69" spans="13:24" x14ac:dyDescent="0.3"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</row>
    <row r="70" spans="13:24" x14ac:dyDescent="0.3"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</row>
    <row r="71" spans="13:24" x14ac:dyDescent="0.3"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</row>
    <row r="72" spans="13:24" x14ac:dyDescent="0.3"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</row>
    <row r="73" spans="13:24" x14ac:dyDescent="0.3"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</row>
    <row r="74" spans="13:24" x14ac:dyDescent="0.3"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</row>
    <row r="75" spans="13:24" x14ac:dyDescent="0.3"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</row>
    <row r="76" spans="13:24" x14ac:dyDescent="0.3"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</row>
    <row r="77" spans="13:24" x14ac:dyDescent="0.3"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</row>
    <row r="78" spans="13:24" x14ac:dyDescent="0.3"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</row>
    <row r="79" spans="13:24" x14ac:dyDescent="0.3"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</row>
    <row r="80" spans="13:24" x14ac:dyDescent="0.3"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</row>
    <row r="81" spans="13:24" x14ac:dyDescent="0.3"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</row>
    <row r="82" spans="13:24" x14ac:dyDescent="0.3"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</row>
    <row r="83" spans="13:24" x14ac:dyDescent="0.3"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</row>
    <row r="84" spans="13:24" x14ac:dyDescent="0.3"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</row>
    <row r="85" spans="13:24" x14ac:dyDescent="0.3"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</row>
    <row r="86" spans="13:24" x14ac:dyDescent="0.3"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</row>
    <row r="87" spans="13:24" x14ac:dyDescent="0.3">
      <c r="M87" s="55"/>
      <c r="N87" s="55"/>
      <c r="O87" s="55"/>
      <c r="P87" s="55"/>
      <c r="Q87" s="55"/>
      <c r="R87" s="55"/>
      <c r="S87" s="55"/>
      <c r="T87" s="55"/>
      <c r="U87" s="55"/>
      <c r="V87" s="55"/>
      <c r="W87" s="55"/>
      <c r="X87" s="55"/>
    </row>
    <row r="88" spans="13:24" x14ac:dyDescent="0.3"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5"/>
      <c r="X88" s="55"/>
    </row>
    <row r="89" spans="13:24" x14ac:dyDescent="0.3"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55"/>
      <c r="X89" s="55"/>
    </row>
    <row r="90" spans="13:24" x14ac:dyDescent="0.3"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</row>
    <row r="91" spans="13:24" x14ac:dyDescent="0.3">
      <c r="M91" s="55"/>
      <c r="N91" s="55"/>
      <c r="O91" s="55"/>
      <c r="P91" s="55"/>
      <c r="Q91" s="55"/>
      <c r="R91" s="55"/>
      <c r="S91" s="55"/>
      <c r="T91" s="55"/>
      <c r="U91" s="55"/>
      <c r="V91" s="55"/>
      <c r="W91" s="55"/>
      <c r="X91" s="55"/>
    </row>
    <row r="92" spans="13:24" x14ac:dyDescent="0.3">
      <c r="M92" s="55"/>
      <c r="N92" s="55"/>
      <c r="O92" s="55"/>
      <c r="P92" s="55"/>
      <c r="Q92" s="55"/>
      <c r="R92" s="55"/>
      <c r="S92" s="55"/>
      <c r="T92" s="55"/>
      <c r="U92" s="55"/>
      <c r="V92" s="55"/>
      <c r="W92" s="55"/>
      <c r="X92" s="55"/>
    </row>
    <row r="93" spans="13:24" x14ac:dyDescent="0.3"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</row>
    <row r="94" spans="13:24" x14ac:dyDescent="0.3"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</row>
    <row r="95" spans="13:24" x14ac:dyDescent="0.3"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</row>
    <row r="96" spans="13:24" x14ac:dyDescent="0.3"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</row>
    <row r="97" spans="13:24" x14ac:dyDescent="0.3"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</row>
    <row r="98" spans="13:24" x14ac:dyDescent="0.3"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</row>
    <row r="99" spans="13:24" x14ac:dyDescent="0.3"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</row>
    <row r="100" spans="13:24" x14ac:dyDescent="0.3"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</row>
    <row r="101" spans="13:24" x14ac:dyDescent="0.3"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</row>
    <row r="102" spans="13:24" x14ac:dyDescent="0.3"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</row>
    <row r="103" spans="13:24" x14ac:dyDescent="0.3"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</row>
    <row r="104" spans="13:24" x14ac:dyDescent="0.3"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</row>
    <row r="105" spans="13:24" x14ac:dyDescent="0.3"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55"/>
    </row>
    <row r="106" spans="13:24" x14ac:dyDescent="0.3"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</row>
    <row r="107" spans="13:24" x14ac:dyDescent="0.3"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5"/>
    </row>
    <row r="108" spans="13:24" x14ac:dyDescent="0.3"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</row>
    <row r="109" spans="13:24" x14ac:dyDescent="0.3">
      <c r="M109" s="55"/>
      <c r="N109" s="55"/>
      <c r="O109" s="55"/>
      <c r="P109" s="55"/>
      <c r="Q109" s="55"/>
      <c r="R109" s="55"/>
      <c r="S109" s="55"/>
      <c r="T109" s="55"/>
      <c r="U109" s="55"/>
      <c r="V109" s="55"/>
      <c r="W109" s="55"/>
      <c r="X109" s="55"/>
    </row>
    <row r="110" spans="13:24" x14ac:dyDescent="0.3"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</row>
    <row r="111" spans="13:24" x14ac:dyDescent="0.3">
      <c r="M111" s="55"/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</row>
    <row r="112" spans="13:24" x14ac:dyDescent="0.3">
      <c r="M112" s="55"/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</row>
    <row r="113" spans="13:24" x14ac:dyDescent="0.3">
      <c r="M113" s="55"/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</row>
    <row r="114" spans="13:24" x14ac:dyDescent="0.3">
      <c r="M114" s="55"/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</row>
    <row r="115" spans="13:24" x14ac:dyDescent="0.3">
      <c r="M115" s="55"/>
      <c r="N115" s="55"/>
      <c r="O115" s="55"/>
      <c r="P115" s="55"/>
      <c r="Q115" s="55"/>
      <c r="R115" s="55"/>
      <c r="S115" s="55"/>
      <c r="T115" s="55"/>
      <c r="U115" s="55"/>
      <c r="V115" s="55"/>
      <c r="W115" s="55"/>
      <c r="X115" s="55"/>
    </row>
    <row r="116" spans="13:24" x14ac:dyDescent="0.3">
      <c r="M116" s="55"/>
      <c r="N116" s="55"/>
      <c r="O116" s="55"/>
      <c r="P116" s="55"/>
      <c r="Q116" s="55"/>
      <c r="R116" s="55"/>
      <c r="S116" s="55"/>
      <c r="T116" s="55"/>
      <c r="U116" s="55"/>
      <c r="V116" s="55"/>
      <c r="W116" s="55"/>
      <c r="X116" s="55"/>
    </row>
    <row r="117" spans="13:24" x14ac:dyDescent="0.3">
      <c r="M117" s="55"/>
      <c r="N117" s="55"/>
      <c r="O117" s="55"/>
      <c r="P117" s="55"/>
      <c r="Q117" s="55"/>
      <c r="R117" s="55"/>
      <c r="S117" s="55"/>
      <c r="T117" s="55"/>
      <c r="U117" s="55"/>
      <c r="V117" s="55"/>
      <c r="W117" s="55"/>
      <c r="X117" s="55"/>
    </row>
    <row r="118" spans="13:24" x14ac:dyDescent="0.3">
      <c r="M118" s="55"/>
      <c r="N118" s="55"/>
      <c r="O118" s="55"/>
      <c r="P118" s="55"/>
      <c r="Q118" s="55"/>
      <c r="R118" s="55"/>
      <c r="S118" s="55"/>
      <c r="T118" s="55"/>
      <c r="U118" s="55"/>
      <c r="V118" s="55"/>
      <c r="W118" s="55"/>
      <c r="X118" s="55"/>
    </row>
    <row r="119" spans="13:24" x14ac:dyDescent="0.3">
      <c r="M119" s="55"/>
      <c r="N119" s="55"/>
      <c r="O119" s="55"/>
      <c r="P119" s="55"/>
      <c r="Q119" s="55"/>
      <c r="R119" s="55"/>
      <c r="S119" s="55"/>
      <c r="T119" s="55"/>
      <c r="U119" s="55"/>
      <c r="V119" s="55"/>
      <c r="W119" s="55"/>
      <c r="X119" s="55"/>
    </row>
    <row r="120" spans="13:24" x14ac:dyDescent="0.3">
      <c r="M120" s="55"/>
      <c r="N120" s="55"/>
      <c r="O120" s="55"/>
      <c r="P120" s="55"/>
      <c r="Q120" s="55"/>
      <c r="R120" s="55"/>
      <c r="S120" s="55"/>
      <c r="T120" s="55"/>
      <c r="U120" s="55"/>
      <c r="V120" s="55"/>
      <c r="W120" s="55"/>
      <c r="X120" s="55"/>
    </row>
    <row r="121" spans="13:24" x14ac:dyDescent="0.3">
      <c r="M121" s="55"/>
      <c r="N121" s="55"/>
      <c r="O121" s="55"/>
      <c r="P121" s="55"/>
      <c r="Q121" s="55"/>
      <c r="R121" s="55"/>
      <c r="S121" s="55"/>
      <c r="T121" s="55"/>
      <c r="U121" s="55"/>
      <c r="V121" s="55"/>
      <c r="W121" s="55"/>
      <c r="X121" s="55"/>
    </row>
    <row r="122" spans="13:24" x14ac:dyDescent="0.3">
      <c r="M122" s="55"/>
      <c r="N122" s="55"/>
      <c r="O122" s="55"/>
      <c r="P122" s="55"/>
      <c r="Q122" s="55"/>
      <c r="R122" s="55"/>
      <c r="S122" s="55"/>
      <c r="T122" s="55"/>
      <c r="U122" s="55"/>
      <c r="V122" s="55"/>
      <c r="W122" s="55"/>
      <c r="X122" s="55"/>
    </row>
    <row r="123" spans="13:24" x14ac:dyDescent="0.3">
      <c r="M123" s="55"/>
      <c r="N123" s="55"/>
      <c r="O123" s="55"/>
      <c r="P123" s="55"/>
      <c r="Q123" s="55"/>
      <c r="R123" s="55"/>
      <c r="S123" s="55"/>
      <c r="T123" s="55"/>
      <c r="U123" s="55"/>
      <c r="V123" s="55"/>
      <c r="W123" s="55"/>
      <c r="X123" s="55"/>
    </row>
    <row r="124" spans="13:24" x14ac:dyDescent="0.3">
      <c r="M124" s="55"/>
      <c r="N124" s="55"/>
      <c r="O124" s="55"/>
      <c r="P124" s="55"/>
      <c r="Q124" s="55"/>
      <c r="R124" s="55"/>
      <c r="S124" s="55"/>
      <c r="T124" s="55"/>
      <c r="U124" s="55"/>
      <c r="V124" s="55"/>
      <c r="W124" s="55"/>
      <c r="X124" s="55"/>
    </row>
    <row r="125" spans="13:24" x14ac:dyDescent="0.3">
      <c r="M125" s="55"/>
      <c r="N125" s="55"/>
      <c r="O125" s="55"/>
      <c r="P125" s="55"/>
      <c r="Q125" s="55"/>
      <c r="R125" s="55"/>
      <c r="S125" s="55"/>
      <c r="T125" s="55"/>
      <c r="U125" s="55"/>
      <c r="V125" s="55"/>
      <c r="W125" s="55"/>
      <c r="X125" s="55"/>
    </row>
    <row r="126" spans="13:24" x14ac:dyDescent="0.3">
      <c r="M126" s="55"/>
      <c r="N126" s="55"/>
      <c r="O126" s="55"/>
      <c r="P126" s="55"/>
      <c r="Q126" s="55"/>
      <c r="R126" s="55"/>
      <c r="S126" s="55"/>
      <c r="T126" s="55"/>
      <c r="U126" s="55"/>
      <c r="V126" s="55"/>
      <c r="W126" s="55"/>
      <c r="X126" s="55"/>
    </row>
    <row r="127" spans="13:24" x14ac:dyDescent="0.3">
      <c r="M127" s="55"/>
      <c r="N127" s="55"/>
      <c r="O127" s="55"/>
      <c r="P127" s="55"/>
      <c r="Q127" s="55"/>
      <c r="R127" s="55"/>
      <c r="S127" s="55"/>
      <c r="T127" s="55"/>
      <c r="U127" s="55"/>
      <c r="V127" s="55"/>
      <c r="W127" s="55"/>
      <c r="X127" s="55"/>
    </row>
    <row r="128" spans="13:24" x14ac:dyDescent="0.3">
      <c r="M128" s="55"/>
      <c r="N128" s="55"/>
      <c r="O128" s="55"/>
      <c r="P128" s="55"/>
      <c r="Q128" s="55"/>
      <c r="R128" s="55"/>
      <c r="S128" s="55"/>
      <c r="T128" s="55"/>
      <c r="U128" s="55"/>
      <c r="V128" s="55"/>
      <c r="W128" s="55"/>
      <c r="X128" s="55"/>
    </row>
    <row r="129" spans="13:24" x14ac:dyDescent="0.3"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55"/>
    </row>
    <row r="130" spans="13:24" x14ac:dyDescent="0.3">
      <c r="M130" s="55"/>
      <c r="N130" s="55"/>
      <c r="O130" s="55"/>
      <c r="P130" s="55"/>
      <c r="Q130" s="55"/>
      <c r="R130" s="55"/>
      <c r="S130" s="55"/>
      <c r="T130" s="55"/>
      <c r="U130" s="55"/>
      <c r="V130" s="55"/>
      <c r="W130" s="55"/>
      <c r="X130" s="55"/>
    </row>
    <row r="131" spans="13:24" x14ac:dyDescent="0.3">
      <c r="M131" s="55"/>
      <c r="N131" s="55"/>
      <c r="O131" s="55"/>
      <c r="P131" s="55"/>
      <c r="Q131" s="55"/>
      <c r="R131" s="55"/>
      <c r="S131" s="55"/>
      <c r="T131" s="55"/>
      <c r="U131" s="55"/>
      <c r="V131" s="55"/>
      <c r="W131" s="55"/>
      <c r="X131" s="55"/>
    </row>
    <row r="132" spans="13:24" x14ac:dyDescent="0.3">
      <c r="M132" s="55"/>
      <c r="N132" s="55"/>
      <c r="O132" s="55"/>
      <c r="P132" s="55"/>
      <c r="Q132" s="55"/>
      <c r="R132" s="55"/>
      <c r="S132" s="55"/>
      <c r="T132" s="55"/>
      <c r="U132" s="55"/>
      <c r="V132" s="55"/>
      <c r="W132" s="55"/>
      <c r="X132" s="55"/>
    </row>
    <row r="133" spans="13:24" x14ac:dyDescent="0.3">
      <c r="M133" s="55"/>
      <c r="N133" s="55"/>
      <c r="O133" s="55"/>
      <c r="P133" s="55"/>
      <c r="Q133" s="55"/>
      <c r="R133" s="55"/>
      <c r="S133" s="55"/>
      <c r="T133" s="55"/>
      <c r="U133" s="55"/>
      <c r="V133" s="55"/>
      <c r="W133" s="55"/>
      <c r="X133" s="55"/>
    </row>
    <row r="134" spans="13:24" x14ac:dyDescent="0.3">
      <c r="M134" s="55"/>
      <c r="N134" s="55"/>
      <c r="O134" s="55"/>
      <c r="P134" s="55"/>
      <c r="Q134" s="55"/>
      <c r="R134" s="55"/>
      <c r="S134" s="55"/>
      <c r="T134" s="55"/>
      <c r="U134" s="55"/>
      <c r="V134" s="55"/>
      <c r="W134" s="55"/>
      <c r="X134" s="55"/>
    </row>
    <row r="135" spans="13:24" x14ac:dyDescent="0.3">
      <c r="M135" s="55"/>
      <c r="N135" s="55"/>
      <c r="O135" s="55"/>
      <c r="P135" s="55"/>
      <c r="Q135" s="55"/>
      <c r="R135" s="55"/>
      <c r="S135" s="55"/>
      <c r="T135" s="55"/>
      <c r="U135" s="55"/>
      <c r="V135" s="55"/>
      <c r="W135" s="55"/>
      <c r="X135" s="55"/>
    </row>
    <row r="136" spans="13:24" x14ac:dyDescent="0.3">
      <c r="M136" s="55"/>
      <c r="N136" s="55"/>
      <c r="O136" s="55"/>
      <c r="P136" s="55"/>
      <c r="Q136" s="55"/>
      <c r="R136" s="55"/>
      <c r="S136" s="55"/>
      <c r="T136" s="55"/>
      <c r="U136" s="55"/>
      <c r="V136" s="55"/>
      <c r="W136" s="55"/>
      <c r="X136" s="55"/>
    </row>
    <row r="137" spans="13:24" x14ac:dyDescent="0.3">
      <c r="M137" s="55"/>
      <c r="N137" s="55"/>
      <c r="O137" s="55"/>
      <c r="P137" s="55"/>
      <c r="Q137" s="55"/>
      <c r="R137" s="55"/>
      <c r="S137" s="55"/>
      <c r="T137" s="55"/>
      <c r="U137" s="55"/>
      <c r="V137" s="55"/>
      <c r="W137" s="55"/>
      <c r="X137" s="55"/>
    </row>
    <row r="138" spans="13:24" x14ac:dyDescent="0.3">
      <c r="M138" s="55"/>
      <c r="N138" s="55"/>
      <c r="O138" s="55"/>
      <c r="P138" s="55"/>
      <c r="Q138" s="55"/>
      <c r="R138" s="55"/>
      <c r="S138" s="55"/>
      <c r="T138" s="55"/>
      <c r="U138" s="55"/>
      <c r="V138" s="55"/>
      <c r="W138" s="55"/>
      <c r="X138" s="55"/>
    </row>
    <row r="139" spans="13:24" x14ac:dyDescent="0.3">
      <c r="M139" s="55"/>
      <c r="N139" s="55"/>
      <c r="O139" s="55"/>
      <c r="P139" s="55"/>
      <c r="Q139" s="55"/>
      <c r="R139" s="55"/>
      <c r="S139" s="55"/>
      <c r="T139" s="55"/>
      <c r="U139" s="55"/>
      <c r="V139" s="55"/>
      <c r="W139" s="55"/>
      <c r="X139" s="55"/>
    </row>
    <row r="140" spans="13:24" x14ac:dyDescent="0.3">
      <c r="M140" s="55"/>
      <c r="N140" s="55"/>
      <c r="O140" s="55"/>
      <c r="P140" s="55"/>
      <c r="Q140" s="55"/>
      <c r="R140" s="55"/>
      <c r="S140" s="55"/>
      <c r="T140" s="55"/>
      <c r="U140" s="55"/>
      <c r="V140" s="55"/>
      <c r="W140" s="55"/>
      <c r="X140" s="55"/>
    </row>
    <row r="141" spans="13:24" x14ac:dyDescent="0.3">
      <c r="M141" s="55"/>
      <c r="N141" s="55"/>
      <c r="O141" s="55"/>
      <c r="P141" s="55"/>
      <c r="Q141" s="55"/>
      <c r="R141" s="55"/>
      <c r="S141" s="55"/>
      <c r="T141" s="55"/>
      <c r="U141" s="55"/>
      <c r="V141" s="55"/>
      <c r="W141" s="55"/>
      <c r="X141" s="55"/>
    </row>
    <row r="142" spans="13:24" x14ac:dyDescent="0.3">
      <c r="M142" s="55"/>
      <c r="N142" s="55"/>
      <c r="O142" s="55"/>
      <c r="P142" s="55"/>
      <c r="Q142" s="55"/>
      <c r="R142" s="55"/>
      <c r="S142" s="55"/>
      <c r="T142" s="55"/>
      <c r="U142" s="55"/>
      <c r="V142" s="55"/>
      <c r="W142" s="55"/>
      <c r="X142" s="55"/>
    </row>
    <row r="143" spans="13:24" x14ac:dyDescent="0.3">
      <c r="M143" s="55"/>
      <c r="N143" s="55"/>
      <c r="O143" s="55"/>
      <c r="P143" s="55"/>
      <c r="Q143" s="55"/>
      <c r="R143" s="55"/>
      <c r="S143" s="55"/>
      <c r="T143" s="55"/>
      <c r="U143" s="55"/>
      <c r="V143" s="55"/>
      <c r="W143" s="55"/>
      <c r="X143" s="55"/>
    </row>
    <row r="144" spans="13:24" x14ac:dyDescent="0.3">
      <c r="M144" s="55"/>
      <c r="N144" s="55"/>
      <c r="O144" s="55"/>
      <c r="P144" s="55"/>
      <c r="Q144" s="55"/>
      <c r="R144" s="55"/>
      <c r="S144" s="55"/>
      <c r="T144" s="55"/>
      <c r="U144" s="55"/>
      <c r="V144" s="55"/>
      <c r="W144" s="55"/>
      <c r="X144" s="55"/>
    </row>
    <row r="145" spans="13:24" x14ac:dyDescent="0.3">
      <c r="M145" s="55"/>
      <c r="N145" s="55"/>
      <c r="O145" s="55"/>
      <c r="P145" s="55"/>
      <c r="Q145" s="55"/>
      <c r="R145" s="55"/>
      <c r="S145" s="55"/>
      <c r="T145" s="55"/>
      <c r="U145" s="55"/>
      <c r="V145" s="55"/>
      <c r="W145" s="55"/>
      <c r="X145" s="55"/>
    </row>
    <row r="146" spans="13:24" x14ac:dyDescent="0.3">
      <c r="M146" s="55"/>
      <c r="N146" s="55"/>
      <c r="O146" s="55"/>
      <c r="P146" s="55"/>
      <c r="Q146" s="55"/>
      <c r="R146" s="55"/>
      <c r="S146" s="55"/>
      <c r="T146" s="55"/>
      <c r="U146" s="55"/>
      <c r="V146" s="55"/>
      <c r="W146" s="55"/>
      <c r="X146" s="55"/>
    </row>
    <row r="147" spans="13:24" x14ac:dyDescent="0.3">
      <c r="M147" s="55"/>
      <c r="N147" s="55"/>
      <c r="O147" s="55"/>
      <c r="P147" s="55"/>
      <c r="Q147" s="55"/>
      <c r="R147" s="55"/>
      <c r="S147" s="55"/>
      <c r="T147" s="55"/>
      <c r="U147" s="55"/>
      <c r="V147" s="55"/>
      <c r="W147" s="55"/>
      <c r="X147" s="55"/>
    </row>
    <row r="148" spans="13:24" x14ac:dyDescent="0.3">
      <c r="M148" s="55"/>
      <c r="N148" s="55"/>
      <c r="O148" s="55"/>
      <c r="P148" s="55"/>
      <c r="Q148" s="55"/>
      <c r="R148" s="55"/>
      <c r="S148" s="55"/>
      <c r="T148" s="55"/>
      <c r="U148" s="55"/>
      <c r="V148" s="55"/>
      <c r="W148" s="55"/>
      <c r="X148" s="55"/>
    </row>
    <row r="149" spans="13:24" x14ac:dyDescent="0.3">
      <c r="M149" s="55"/>
      <c r="N149" s="55"/>
      <c r="O149" s="55"/>
      <c r="P149" s="55"/>
      <c r="Q149" s="55"/>
      <c r="R149" s="55"/>
      <c r="S149" s="55"/>
      <c r="T149" s="55"/>
      <c r="U149" s="55"/>
      <c r="V149" s="55"/>
      <c r="W149" s="55"/>
      <c r="X149" s="55"/>
    </row>
    <row r="150" spans="13:24" x14ac:dyDescent="0.3">
      <c r="M150" s="55"/>
      <c r="N150" s="55"/>
      <c r="O150" s="55"/>
      <c r="P150" s="55"/>
      <c r="Q150" s="55"/>
      <c r="R150" s="55"/>
      <c r="S150" s="55"/>
      <c r="T150" s="55"/>
      <c r="U150" s="55"/>
      <c r="V150" s="55"/>
      <c r="W150" s="55"/>
      <c r="X150" s="55"/>
    </row>
    <row r="151" spans="13:24" x14ac:dyDescent="0.3">
      <c r="M151" s="55"/>
      <c r="N151" s="55"/>
      <c r="O151" s="55"/>
      <c r="P151" s="55"/>
      <c r="Q151" s="55"/>
      <c r="R151" s="55"/>
      <c r="S151" s="55"/>
      <c r="T151" s="55"/>
      <c r="U151" s="55"/>
      <c r="V151" s="55"/>
      <c r="W151" s="55"/>
      <c r="X151" s="55"/>
    </row>
    <row r="152" spans="13:24" x14ac:dyDescent="0.3">
      <c r="M152" s="55"/>
      <c r="N152" s="55"/>
      <c r="O152" s="55"/>
      <c r="P152" s="55"/>
      <c r="Q152" s="55"/>
      <c r="R152" s="55"/>
      <c r="S152" s="55"/>
      <c r="T152" s="55"/>
      <c r="U152" s="55"/>
      <c r="V152" s="55"/>
      <c r="W152" s="55"/>
      <c r="X152" s="55"/>
    </row>
    <row r="153" spans="13:24" x14ac:dyDescent="0.3">
      <c r="M153" s="55"/>
      <c r="N153" s="55"/>
      <c r="O153" s="55"/>
      <c r="P153" s="55"/>
      <c r="Q153" s="55"/>
      <c r="R153" s="55"/>
      <c r="S153" s="55"/>
      <c r="T153" s="55"/>
      <c r="U153" s="55"/>
      <c r="V153" s="55"/>
      <c r="W153" s="55"/>
      <c r="X153" s="55"/>
    </row>
    <row r="154" spans="13:24" x14ac:dyDescent="0.3">
      <c r="M154" s="55"/>
      <c r="N154" s="55"/>
      <c r="O154" s="55"/>
      <c r="P154" s="55"/>
      <c r="Q154" s="55"/>
      <c r="R154" s="55"/>
      <c r="S154" s="55"/>
      <c r="T154" s="55"/>
      <c r="U154" s="55"/>
      <c r="V154" s="55"/>
      <c r="W154" s="55"/>
      <c r="X154" s="55"/>
    </row>
    <row r="155" spans="13:24" x14ac:dyDescent="0.3">
      <c r="M155" s="55"/>
      <c r="N155" s="55"/>
      <c r="O155" s="55"/>
      <c r="P155" s="55"/>
      <c r="Q155" s="55"/>
      <c r="R155" s="55"/>
      <c r="S155" s="55"/>
      <c r="T155" s="55"/>
      <c r="U155" s="55"/>
      <c r="V155" s="55"/>
      <c r="W155" s="55"/>
      <c r="X155" s="55"/>
    </row>
    <row r="156" spans="13:24" x14ac:dyDescent="0.3">
      <c r="M156" s="55"/>
      <c r="N156" s="55"/>
      <c r="O156" s="55"/>
      <c r="P156" s="55"/>
      <c r="Q156" s="55"/>
      <c r="R156" s="55"/>
      <c r="S156" s="55"/>
      <c r="T156" s="55"/>
      <c r="U156" s="55"/>
      <c r="V156" s="55"/>
      <c r="W156" s="55"/>
      <c r="X156" s="55"/>
    </row>
    <row r="157" spans="13:24" x14ac:dyDescent="0.3">
      <c r="M157" s="55"/>
      <c r="N157" s="55"/>
      <c r="O157" s="55"/>
      <c r="P157" s="55"/>
      <c r="Q157" s="55"/>
      <c r="R157" s="55"/>
      <c r="S157" s="55"/>
      <c r="T157" s="55"/>
      <c r="U157" s="55"/>
      <c r="V157" s="55"/>
      <c r="W157" s="55"/>
      <c r="X157" s="55"/>
    </row>
    <row r="158" spans="13:24" x14ac:dyDescent="0.3">
      <c r="M158" s="55"/>
      <c r="N158" s="55"/>
      <c r="O158" s="55"/>
      <c r="P158" s="55"/>
      <c r="Q158" s="55"/>
      <c r="R158" s="55"/>
      <c r="S158" s="55"/>
      <c r="T158" s="55"/>
      <c r="U158" s="55"/>
      <c r="V158" s="55"/>
      <c r="W158" s="55"/>
      <c r="X158" s="55"/>
    </row>
    <row r="159" spans="13:24" x14ac:dyDescent="0.3">
      <c r="M159" s="55"/>
      <c r="N159" s="55"/>
      <c r="O159" s="55"/>
      <c r="P159" s="55"/>
      <c r="Q159" s="55"/>
      <c r="R159" s="55"/>
      <c r="S159" s="55"/>
      <c r="T159" s="55"/>
      <c r="U159" s="55"/>
      <c r="V159" s="55"/>
      <c r="W159" s="55"/>
      <c r="X159" s="55"/>
    </row>
    <row r="160" spans="13:24" x14ac:dyDescent="0.3">
      <c r="M160" s="55"/>
      <c r="N160" s="55"/>
      <c r="O160" s="55"/>
      <c r="P160" s="55"/>
      <c r="Q160" s="55"/>
      <c r="R160" s="55"/>
      <c r="S160" s="55"/>
      <c r="T160" s="55"/>
      <c r="U160" s="55"/>
      <c r="V160" s="55"/>
      <c r="W160" s="55"/>
      <c r="X160" s="55"/>
    </row>
    <row r="161" spans="13:24" x14ac:dyDescent="0.3">
      <c r="M161" s="55"/>
      <c r="N161" s="55"/>
      <c r="O161" s="55"/>
      <c r="P161" s="55"/>
      <c r="Q161" s="55"/>
      <c r="R161" s="55"/>
      <c r="S161" s="55"/>
      <c r="T161" s="55"/>
      <c r="U161" s="55"/>
      <c r="V161" s="55"/>
      <c r="W161" s="55"/>
      <c r="X161" s="55"/>
    </row>
    <row r="162" spans="13:24" x14ac:dyDescent="0.3">
      <c r="M162" s="55"/>
      <c r="N162" s="55"/>
      <c r="O162" s="55"/>
      <c r="P162" s="55"/>
      <c r="Q162" s="55"/>
      <c r="R162" s="55"/>
      <c r="S162" s="55"/>
      <c r="T162" s="55"/>
      <c r="U162" s="55"/>
      <c r="V162" s="55"/>
      <c r="W162" s="55"/>
      <c r="X162" s="55"/>
    </row>
    <row r="163" spans="13:24" x14ac:dyDescent="0.3">
      <c r="M163" s="55"/>
      <c r="N163" s="55"/>
      <c r="O163" s="55"/>
      <c r="P163" s="55"/>
      <c r="Q163" s="55"/>
      <c r="R163" s="55"/>
      <c r="S163" s="55"/>
      <c r="T163" s="55"/>
      <c r="U163" s="55"/>
      <c r="V163" s="55"/>
      <c r="W163" s="55"/>
      <c r="X163" s="55"/>
    </row>
    <row r="164" spans="13:24" x14ac:dyDescent="0.3">
      <c r="M164" s="55"/>
      <c r="N164" s="55"/>
      <c r="O164" s="55"/>
      <c r="P164" s="55"/>
      <c r="Q164" s="55"/>
      <c r="R164" s="55"/>
      <c r="S164" s="55"/>
      <c r="T164" s="55"/>
      <c r="U164" s="55"/>
      <c r="V164" s="55"/>
      <c r="W164" s="55"/>
      <c r="X164" s="55"/>
    </row>
    <row r="165" spans="13:24" x14ac:dyDescent="0.3">
      <c r="M165" s="55"/>
      <c r="N165" s="55"/>
      <c r="O165" s="55"/>
      <c r="P165" s="55"/>
      <c r="Q165" s="55"/>
      <c r="R165" s="55"/>
      <c r="S165" s="55"/>
      <c r="T165" s="55"/>
      <c r="U165" s="55"/>
      <c r="V165" s="55"/>
      <c r="W165" s="55"/>
      <c r="X165" s="55"/>
    </row>
    <row r="166" spans="13:24" x14ac:dyDescent="0.3">
      <c r="M166" s="55"/>
      <c r="N166" s="55"/>
      <c r="O166" s="55"/>
      <c r="P166" s="55"/>
      <c r="Q166" s="55"/>
      <c r="R166" s="55"/>
      <c r="S166" s="55"/>
      <c r="T166" s="55"/>
      <c r="U166" s="55"/>
      <c r="V166" s="55"/>
      <c r="W166" s="55"/>
      <c r="X166" s="55"/>
    </row>
    <row r="167" spans="13:24" x14ac:dyDescent="0.3">
      <c r="M167" s="55"/>
      <c r="N167" s="55"/>
      <c r="O167" s="55"/>
      <c r="P167" s="55"/>
      <c r="Q167" s="55"/>
      <c r="R167" s="55"/>
      <c r="S167" s="55"/>
      <c r="T167" s="55"/>
      <c r="U167" s="55"/>
      <c r="V167" s="55"/>
      <c r="W167" s="55"/>
      <c r="X167" s="55"/>
    </row>
    <row r="168" spans="13:24" x14ac:dyDescent="0.3">
      <c r="M168" s="55"/>
      <c r="N168" s="55"/>
      <c r="O168" s="55"/>
      <c r="P168" s="55"/>
      <c r="Q168" s="55"/>
      <c r="R168" s="55"/>
      <c r="S168" s="55"/>
      <c r="T168" s="55"/>
      <c r="U168" s="55"/>
      <c r="V168" s="55"/>
      <c r="W168" s="55"/>
      <c r="X168" s="55"/>
    </row>
    <row r="169" spans="13:24" x14ac:dyDescent="0.3">
      <c r="M169" s="55"/>
      <c r="N169" s="55"/>
      <c r="O169" s="55"/>
      <c r="P169" s="55"/>
      <c r="Q169" s="55"/>
      <c r="R169" s="55"/>
      <c r="S169" s="55"/>
      <c r="T169" s="55"/>
      <c r="U169" s="55"/>
      <c r="V169" s="55"/>
      <c r="W169" s="55"/>
      <c r="X169" s="55"/>
    </row>
    <row r="170" spans="13:24" x14ac:dyDescent="0.3">
      <c r="M170" s="55"/>
      <c r="N170" s="55"/>
      <c r="O170" s="55"/>
      <c r="P170" s="55"/>
      <c r="Q170" s="55"/>
      <c r="R170" s="55"/>
      <c r="S170" s="55"/>
      <c r="T170" s="55"/>
      <c r="U170" s="55"/>
      <c r="V170" s="55"/>
      <c r="W170" s="55"/>
      <c r="X170" s="55"/>
    </row>
    <row r="171" spans="13:24" x14ac:dyDescent="0.3">
      <c r="M171" s="55"/>
      <c r="N171" s="55"/>
      <c r="O171" s="55"/>
      <c r="P171" s="55"/>
      <c r="Q171" s="55"/>
      <c r="R171" s="55"/>
      <c r="S171" s="55"/>
      <c r="T171" s="55"/>
      <c r="U171" s="55"/>
      <c r="V171" s="55"/>
      <c r="W171" s="55"/>
      <c r="X171" s="55"/>
    </row>
    <row r="172" spans="13:24" x14ac:dyDescent="0.3">
      <c r="M172" s="55"/>
      <c r="N172" s="55"/>
      <c r="O172" s="55"/>
      <c r="P172" s="55"/>
      <c r="Q172" s="55"/>
      <c r="R172" s="55"/>
      <c r="S172" s="55"/>
      <c r="T172" s="55"/>
      <c r="U172" s="55"/>
      <c r="V172" s="55"/>
      <c r="W172" s="55"/>
      <c r="X172" s="55"/>
    </row>
    <row r="173" spans="13:24" x14ac:dyDescent="0.3">
      <c r="M173" s="55"/>
      <c r="N173" s="55"/>
      <c r="O173" s="55"/>
      <c r="P173" s="55"/>
      <c r="Q173" s="55"/>
      <c r="R173" s="55"/>
      <c r="S173" s="55"/>
      <c r="T173" s="55"/>
      <c r="U173" s="55"/>
      <c r="V173" s="55"/>
      <c r="W173" s="55"/>
      <c r="X173" s="55"/>
    </row>
    <row r="174" spans="13:24" x14ac:dyDescent="0.3">
      <c r="M174" s="55"/>
      <c r="N174" s="55"/>
      <c r="O174" s="55"/>
      <c r="P174" s="55"/>
      <c r="Q174" s="55"/>
      <c r="R174" s="55"/>
      <c r="S174" s="55"/>
      <c r="T174" s="55"/>
      <c r="U174" s="55"/>
      <c r="V174" s="55"/>
      <c r="W174" s="55"/>
      <c r="X174" s="55"/>
    </row>
    <row r="175" spans="13:24" x14ac:dyDescent="0.3">
      <c r="M175" s="55"/>
      <c r="N175" s="55"/>
      <c r="O175" s="55"/>
      <c r="P175" s="55"/>
      <c r="Q175" s="55"/>
      <c r="R175" s="55"/>
      <c r="S175" s="55"/>
      <c r="T175" s="55"/>
      <c r="U175" s="55"/>
      <c r="V175" s="55"/>
      <c r="W175" s="55"/>
      <c r="X175" s="55"/>
    </row>
    <row r="176" spans="13:24" x14ac:dyDescent="0.3">
      <c r="M176" s="55"/>
      <c r="N176" s="55"/>
      <c r="O176" s="55"/>
      <c r="P176" s="55"/>
      <c r="Q176" s="55"/>
      <c r="R176" s="55"/>
      <c r="S176" s="55"/>
      <c r="T176" s="55"/>
      <c r="U176" s="55"/>
      <c r="V176" s="55"/>
      <c r="W176" s="55"/>
      <c r="X176" s="55"/>
    </row>
    <row r="177" spans="13:24" x14ac:dyDescent="0.3">
      <c r="M177" s="55"/>
      <c r="N177" s="55"/>
      <c r="O177" s="55"/>
      <c r="P177" s="55"/>
      <c r="Q177" s="55"/>
      <c r="R177" s="55"/>
      <c r="S177" s="55"/>
      <c r="T177" s="55"/>
      <c r="U177" s="55"/>
      <c r="V177" s="55"/>
      <c r="W177" s="55"/>
      <c r="X177" s="55"/>
    </row>
    <row r="178" spans="13:24" x14ac:dyDescent="0.3">
      <c r="M178" s="55"/>
      <c r="N178" s="55"/>
      <c r="O178" s="55"/>
      <c r="P178" s="55"/>
      <c r="Q178" s="55"/>
      <c r="R178" s="55"/>
      <c r="S178" s="55"/>
      <c r="T178" s="55"/>
      <c r="U178" s="55"/>
      <c r="V178" s="55"/>
      <c r="W178" s="55"/>
      <c r="X178" s="55"/>
    </row>
    <row r="179" spans="13:24" x14ac:dyDescent="0.3">
      <c r="M179" s="55"/>
      <c r="N179" s="55"/>
      <c r="O179" s="55"/>
      <c r="P179" s="55"/>
      <c r="Q179" s="55"/>
      <c r="R179" s="55"/>
      <c r="S179" s="55"/>
      <c r="T179" s="55"/>
      <c r="U179" s="55"/>
      <c r="V179" s="55"/>
      <c r="W179" s="55"/>
      <c r="X179" s="55"/>
    </row>
    <row r="180" spans="13:24" x14ac:dyDescent="0.3">
      <c r="M180" s="55"/>
      <c r="N180" s="55"/>
      <c r="O180" s="55"/>
      <c r="P180" s="55"/>
      <c r="Q180" s="55"/>
      <c r="R180" s="55"/>
      <c r="S180" s="55"/>
      <c r="T180" s="55"/>
      <c r="U180" s="55"/>
      <c r="V180" s="55"/>
      <c r="W180" s="55"/>
      <c r="X180" s="55"/>
    </row>
    <row r="181" spans="13:24" x14ac:dyDescent="0.3">
      <c r="M181" s="55"/>
      <c r="N181" s="55"/>
      <c r="O181" s="55"/>
      <c r="P181" s="55"/>
      <c r="Q181" s="55"/>
      <c r="R181" s="55"/>
      <c r="S181" s="55"/>
      <c r="T181" s="55"/>
      <c r="U181" s="55"/>
      <c r="V181" s="55"/>
      <c r="W181" s="55"/>
      <c r="X181" s="55"/>
    </row>
    <row r="182" spans="13:24" x14ac:dyDescent="0.3">
      <c r="M182" s="55"/>
      <c r="N182" s="55"/>
      <c r="O182" s="55"/>
      <c r="P182" s="55"/>
      <c r="Q182" s="55"/>
      <c r="R182" s="55"/>
      <c r="S182" s="55"/>
      <c r="T182" s="55"/>
      <c r="U182" s="55"/>
      <c r="V182" s="55"/>
      <c r="W182" s="55"/>
      <c r="X182" s="55"/>
    </row>
    <row r="183" spans="13:24" x14ac:dyDescent="0.3">
      <c r="M183" s="55"/>
      <c r="N183" s="55"/>
      <c r="O183" s="55"/>
      <c r="P183" s="55"/>
      <c r="Q183" s="55"/>
      <c r="R183" s="55"/>
      <c r="S183" s="55"/>
      <c r="T183" s="55"/>
      <c r="U183" s="55"/>
      <c r="V183" s="55"/>
      <c r="W183" s="55"/>
      <c r="X183" s="55"/>
    </row>
    <row r="184" spans="13:24" x14ac:dyDescent="0.3">
      <c r="M184" s="55"/>
      <c r="N184" s="55"/>
      <c r="O184" s="55"/>
      <c r="P184" s="55"/>
      <c r="Q184" s="55"/>
      <c r="R184" s="55"/>
      <c r="S184" s="55"/>
      <c r="T184" s="55"/>
      <c r="U184" s="55"/>
      <c r="V184" s="55"/>
      <c r="W184" s="55"/>
      <c r="X184" s="55"/>
    </row>
    <row r="185" spans="13:24" x14ac:dyDescent="0.3">
      <c r="M185" s="55"/>
      <c r="N185" s="55"/>
      <c r="O185" s="55"/>
      <c r="P185" s="55"/>
      <c r="Q185" s="55"/>
      <c r="R185" s="55"/>
      <c r="S185" s="55"/>
      <c r="T185" s="55"/>
      <c r="U185" s="55"/>
      <c r="V185" s="55"/>
      <c r="W185" s="55"/>
      <c r="X185" s="55"/>
    </row>
    <row r="186" spans="13:24" x14ac:dyDescent="0.3">
      <c r="M186" s="55"/>
      <c r="N186" s="55"/>
      <c r="O186" s="55"/>
      <c r="P186" s="55"/>
      <c r="Q186" s="55"/>
      <c r="R186" s="55"/>
      <c r="S186" s="55"/>
      <c r="T186" s="55"/>
      <c r="U186" s="55"/>
      <c r="V186" s="55"/>
      <c r="W186" s="55"/>
      <c r="X186" s="55"/>
    </row>
    <row r="187" spans="13:24" x14ac:dyDescent="0.3">
      <c r="M187" s="55"/>
      <c r="N187" s="55"/>
      <c r="O187" s="55"/>
      <c r="P187" s="55"/>
      <c r="Q187" s="55"/>
      <c r="R187" s="55"/>
      <c r="S187" s="55"/>
      <c r="T187" s="55"/>
      <c r="U187" s="55"/>
      <c r="V187" s="55"/>
      <c r="W187" s="55"/>
      <c r="X187" s="55"/>
    </row>
    <row r="188" spans="13:24" x14ac:dyDescent="0.3">
      <c r="M188" s="55"/>
      <c r="N188" s="55"/>
      <c r="O188" s="55"/>
      <c r="P188" s="55"/>
      <c r="Q188" s="55"/>
      <c r="R188" s="55"/>
      <c r="S188" s="55"/>
      <c r="T188" s="55"/>
      <c r="U188" s="55"/>
      <c r="V188" s="55"/>
      <c r="W188" s="55"/>
      <c r="X188" s="55"/>
    </row>
    <row r="189" spans="13:24" x14ac:dyDescent="0.3">
      <c r="M189" s="55"/>
      <c r="N189" s="55"/>
      <c r="O189" s="55"/>
      <c r="P189" s="55"/>
      <c r="Q189" s="55"/>
      <c r="R189" s="55"/>
      <c r="S189" s="55"/>
      <c r="T189" s="55"/>
      <c r="U189" s="55"/>
      <c r="V189" s="55"/>
      <c r="W189" s="55"/>
      <c r="X189" s="55"/>
    </row>
    <row r="190" spans="13:24" x14ac:dyDescent="0.3">
      <c r="M190" s="55"/>
      <c r="N190" s="55"/>
      <c r="O190" s="55"/>
      <c r="P190" s="55"/>
      <c r="Q190" s="55"/>
      <c r="R190" s="55"/>
      <c r="S190" s="55"/>
      <c r="T190" s="55"/>
      <c r="U190" s="55"/>
      <c r="V190" s="55"/>
      <c r="W190" s="55"/>
      <c r="X190" s="55"/>
    </row>
    <row r="191" spans="13:24" x14ac:dyDescent="0.3">
      <c r="M191" s="55"/>
      <c r="N191" s="55"/>
      <c r="O191" s="55"/>
      <c r="P191" s="55"/>
      <c r="Q191" s="55"/>
      <c r="R191" s="55"/>
      <c r="S191" s="55"/>
      <c r="T191" s="55"/>
      <c r="U191" s="55"/>
      <c r="V191" s="55"/>
      <c r="W191" s="55"/>
      <c r="X191" s="55"/>
    </row>
    <row r="192" spans="13:24" x14ac:dyDescent="0.3">
      <c r="M192" s="55"/>
      <c r="N192" s="55"/>
      <c r="O192" s="55"/>
      <c r="P192" s="55"/>
      <c r="Q192" s="55"/>
      <c r="R192" s="55"/>
      <c r="S192" s="55"/>
      <c r="T192" s="55"/>
      <c r="U192" s="55"/>
      <c r="V192" s="55"/>
      <c r="W192" s="55"/>
      <c r="X192" s="55"/>
    </row>
    <row r="193" spans="13:24" x14ac:dyDescent="0.3">
      <c r="M193" s="55"/>
      <c r="N193" s="55"/>
      <c r="O193" s="55"/>
      <c r="P193" s="55"/>
      <c r="Q193" s="55"/>
      <c r="R193" s="55"/>
      <c r="S193" s="55"/>
      <c r="T193" s="55"/>
      <c r="U193" s="55"/>
      <c r="V193" s="55"/>
      <c r="W193" s="55"/>
      <c r="X193" s="55"/>
    </row>
    <row r="194" spans="13:24" x14ac:dyDescent="0.3">
      <c r="M194" s="55"/>
      <c r="N194" s="55"/>
      <c r="O194" s="55"/>
      <c r="P194" s="55"/>
      <c r="Q194" s="55"/>
      <c r="R194" s="55"/>
      <c r="S194" s="55"/>
      <c r="T194" s="55"/>
      <c r="U194" s="55"/>
      <c r="V194" s="55"/>
      <c r="W194" s="55"/>
      <c r="X194" s="55"/>
    </row>
    <row r="195" spans="13:24" x14ac:dyDescent="0.3">
      <c r="M195" s="55"/>
      <c r="N195" s="55"/>
      <c r="O195" s="55"/>
      <c r="P195" s="55"/>
      <c r="Q195" s="55"/>
      <c r="R195" s="55"/>
      <c r="S195" s="55"/>
      <c r="T195" s="55"/>
      <c r="U195" s="55"/>
      <c r="V195" s="55"/>
      <c r="W195" s="55"/>
      <c r="X195" s="55"/>
    </row>
    <row r="196" spans="13:24" x14ac:dyDescent="0.3">
      <c r="M196" s="55"/>
      <c r="N196" s="55"/>
      <c r="O196" s="55"/>
      <c r="P196" s="55"/>
      <c r="Q196" s="55"/>
      <c r="R196" s="55"/>
      <c r="S196" s="55"/>
      <c r="T196" s="55"/>
      <c r="U196" s="55"/>
      <c r="V196" s="55"/>
      <c r="W196" s="55"/>
      <c r="X196" s="55"/>
    </row>
    <row r="197" spans="13:24" x14ac:dyDescent="0.3">
      <c r="M197" s="55"/>
      <c r="N197" s="55"/>
      <c r="O197" s="55"/>
      <c r="P197" s="55"/>
      <c r="Q197" s="55"/>
      <c r="R197" s="55"/>
      <c r="S197" s="55"/>
      <c r="T197" s="55"/>
      <c r="U197" s="55"/>
      <c r="V197" s="55"/>
      <c r="W197" s="55"/>
      <c r="X197" s="55"/>
    </row>
    <row r="198" spans="13:24" x14ac:dyDescent="0.3">
      <c r="M198" s="55"/>
      <c r="N198" s="55"/>
      <c r="O198" s="55"/>
      <c r="P198" s="55"/>
      <c r="Q198" s="55"/>
      <c r="R198" s="55"/>
      <c r="S198" s="55"/>
      <c r="T198" s="55"/>
      <c r="U198" s="55"/>
      <c r="V198" s="55"/>
      <c r="W198" s="55"/>
      <c r="X198" s="55"/>
    </row>
    <row r="199" spans="13:24" x14ac:dyDescent="0.3">
      <c r="M199" s="55"/>
      <c r="N199" s="55"/>
      <c r="O199" s="55"/>
      <c r="P199" s="55"/>
      <c r="Q199" s="55"/>
      <c r="R199" s="55"/>
      <c r="S199" s="55"/>
      <c r="T199" s="55"/>
      <c r="U199" s="55"/>
      <c r="V199" s="55"/>
      <c r="W199" s="55"/>
      <c r="X199" s="55"/>
    </row>
    <row r="200" spans="13:24" x14ac:dyDescent="0.3">
      <c r="M200" s="55"/>
      <c r="N200" s="55"/>
      <c r="O200" s="55"/>
      <c r="P200" s="55"/>
      <c r="Q200" s="55"/>
      <c r="R200" s="55"/>
      <c r="S200" s="55"/>
      <c r="T200" s="55"/>
      <c r="U200" s="55"/>
      <c r="V200" s="55"/>
      <c r="W200" s="55"/>
      <c r="X200" s="55"/>
    </row>
    <row r="201" spans="13:24" x14ac:dyDescent="0.3">
      <c r="M201" s="55"/>
      <c r="N201" s="55"/>
      <c r="O201" s="55"/>
      <c r="P201" s="55"/>
      <c r="Q201" s="55"/>
      <c r="R201" s="55"/>
      <c r="S201" s="55"/>
      <c r="T201" s="55"/>
      <c r="U201" s="55"/>
      <c r="V201" s="55"/>
      <c r="W201" s="55"/>
      <c r="X201" s="55"/>
    </row>
    <row r="202" spans="13:24" x14ac:dyDescent="0.3">
      <c r="M202" s="55"/>
      <c r="N202" s="55"/>
      <c r="O202" s="55"/>
      <c r="P202" s="55"/>
      <c r="Q202" s="55"/>
      <c r="R202" s="55"/>
      <c r="S202" s="55"/>
      <c r="T202" s="55"/>
      <c r="U202" s="55"/>
      <c r="V202" s="55"/>
      <c r="W202" s="55"/>
      <c r="X202" s="55"/>
    </row>
    <row r="203" spans="13:24" x14ac:dyDescent="0.3">
      <c r="M203" s="55"/>
      <c r="N203" s="55"/>
      <c r="O203" s="55"/>
      <c r="P203" s="55"/>
      <c r="Q203" s="55"/>
      <c r="R203" s="55"/>
      <c r="S203" s="55"/>
      <c r="T203" s="55"/>
      <c r="U203" s="55"/>
      <c r="V203" s="55"/>
      <c r="W203" s="55"/>
      <c r="X203" s="55"/>
    </row>
    <row r="204" spans="13:24" x14ac:dyDescent="0.3">
      <c r="M204" s="55"/>
      <c r="N204" s="55"/>
      <c r="O204" s="55"/>
      <c r="P204" s="55"/>
      <c r="Q204" s="55"/>
      <c r="R204" s="55"/>
      <c r="S204" s="55"/>
      <c r="T204" s="55"/>
      <c r="U204" s="55"/>
      <c r="V204" s="55"/>
      <c r="W204" s="55"/>
      <c r="X204" s="55"/>
    </row>
    <row r="205" spans="13:24" x14ac:dyDescent="0.3">
      <c r="M205" s="55"/>
      <c r="N205" s="55"/>
      <c r="O205" s="55"/>
      <c r="P205" s="55"/>
      <c r="Q205" s="55"/>
      <c r="R205" s="55"/>
      <c r="S205" s="55"/>
      <c r="T205" s="55"/>
      <c r="U205" s="55"/>
      <c r="V205" s="55"/>
      <c r="W205" s="55"/>
      <c r="X205" s="55"/>
    </row>
    <row r="206" spans="13:24" x14ac:dyDescent="0.3">
      <c r="M206" s="55"/>
      <c r="N206" s="55"/>
      <c r="O206" s="55"/>
      <c r="P206" s="55"/>
      <c r="Q206" s="55"/>
      <c r="R206" s="55"/>
      <c r="S206" s="55"/>
      <c r="T206" s="55"/>
      <c r="U206" s="55"/>
      <c r="V206" s="55"/>
      <c r="W206" s="55"/>
      <c r="X206" s="55"/>
    </row>
    <row r="207" spans="13:24" x14ac:dyDescent="0.3">
      <c r="M207" s="55"/>
      <c r="N207" s="55"/>
      <c r="O207" s="55"/>
      <c r="P207" s="55"/>
      <c r="Q207" s="55"/>
      <c r="R207" s="55"/>
      <c r="S207" s="55"/>
      <c r="T207" s="55"/>
      <c r="U207" s="55"/>
      <c r="V207" s="55"/>
      <c r="W207" s="55"/>
      <c r="X207" s="55"/>
    </row>
    <row r="208" spans="13:24" x14ac:dyDescent="0.3">
      <c r="M208" s="55"/>
      <c r="N208" s="55"/>
      <c r="O208" s="55"/>
      <c r="P208" s="55"/>
      <c r="Q208" s="55"/>
      <c r="R208" s="55"/>
      <c r="S208" s="55"/>
      <c r="T208" s="55"/>
      <c r="U208" s="55"/>
      <c r="V208" s="55"/>
      <c r="W208" s="55"/>
      <c r="X208" s="55"/>
    </row>
    <row r="209" spans="13:24" x14ac:dyDescent="0.3">
      <c r="M209" s="55"/>
      <c r="N209" s="55"/>
      <c r="O209" s="55"/>
      <c r="P209" s="55"/>
      <c r="Q209" s="55"/>
      <c r="R209" s="55"/>
      <c r="S209" s="55"/>
      <c r="T209" s="55"/>
      <c r="U209" s="55"/>
      <c r="V209" s="55"/>
      <c r="W209" s="55"/>
      <c r="X209" s="55"/>
    </row>
    <row r="210" spans="13:24" x14ac:dyDescent="0.3">
      <c r="M210" s="55"/>
      <c r="N210" s="55"/>
      <c r="O210" s="55"/>
      <c r="P210" s="55"/>
      <c r="Q210" s="55"/>
      <c r="R210" s="55"/>
      <c r="S210" s="55"/>
      <c r="T210" s="55"/>
      <c r="U210" s="55"/>
      <c r="V210" s="55"/>
      <c r="W210" s="55"/>
      <c r="X210" s="55"/>
    </row>
    <row r="211" spans="13:24" x14ac:dyDescent="0.3">
      <c r="M211" s="55"/>
      <c r="N211" s="55"/>
      <c r="O211" s="55"/>
      <c r="P211" s="55"/>
      <c r="Q211" s="55"/>
      <c r="R211" s="55"/>
      <c r="S211" s="55"/>
      <c r="T211" s="55"/>
      <c r="U211" s="55"/>
      <c r="V211" s="55"/>
      <c r="W211" s="55"/>
      <c r="X211" s="55"/>
    </row>
    <row r="212" spans="13:24" x14ac:dyDescent="0.3">
      <c r="M212" s="55"/>
      <c r="N212" s="55"/>
      <c r="O212" s="55"/>
      <c r="P212" s="55"/>
      <c r="Q212" s="55"/>
      <c r="R212" s="55"/>
      <c r="S212" s="55"/>
      <c r="T212" s="55"/>
      <c r="U212" s="55"/>
      <c r="V212" s="55"/>
      <c r="W212" s="55"/>
      <c r="X212" s="55"/>
    </row>
    <row r="213" spans="13:24" x14ac:dyDescent="0.3">
      <c r="M213" s="55"/>
      <c r="N213" s="55"/>
      <c r="O213" s="55"/>
      <c r="P213" s="55"/>
      <c r="Q213" s="55"/>
      <c r="R213" s="55"/>
      <c r="S213" s="55"/>
      <c r="T213" s="55"/>
      <c r="U213" s="55"/>
      <c r="V213" s="55"/>
      <c r="W213" s="55"/>
      <c r="X213" s="55"/>
    </row>
    <row r="214" spans="13:24" x14ac:dyDescent="0.3">
      <c r="M214" s="55"/>
      <c r="N214" s="55"/>
      <c r="O214" s="55"/>
      <c r="P214" s="55"/>
      <c r="Q214" s="55"/>
      <c r="R214" s="55"/>
      <c r="S214" s="55"/>
      <c r="T214" s="55"/>
      <c r="U214" s="55"/>
      <c r="V214" s="55"/>
      <c r="W214" s="55"/>
      <c r="X214" s="55"/>
    </row>
  </sheetData>
  <sheetProtection algorithmName="SHA-512" hashValue="OpwBhYLFUq7EZMC/9lwExmU0js1+LzGhS62WU3hCcVG0Y5V2K9/3+a7y37DsqxSGmamAkaWH4kYfiNNkvz3abQ==" saltValue="MI1t6sbk7n2gPcxBbWFjSA==" spinCount="100000" sheet="1" objects="1" scenarios="1"/>
  <pageMargins left="0" right="0" top="0.25" bottom="0.2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HP58"/>
  <sheetViews>
    <sheetView topLeftCell="V1" zoomScale="120" zoomScaleNormal="120" workbookViewId="0">
      <selection activeCell="V1" sqref="V1"/>
    </sheetView>
  </sheetViews>
  <sheetFormatPr defaultColWidth="9.1796875" defaultRowHeight="13" x14ac:dyDescent="0.3"/>
  <cols>
    <col min="1" max="1" width="1.453125" style="76" hidden="1" customWidth="1"/>
    <col min="2" max="2" width="1.1796875" style="76" hidden="1" customWidth="1"/>
    <col min="3" max="3" width="1.81640625" style="76" hidden="1" customWidth="1"/>
    <col min="4" max="4" width="3.54296875" style="76" hidden="1" customWidth="1"/>
    <col min="5" max="5" width="5.81640625" style="76" hidden="1" customWidth="1"/>
    <col min="6" max="6" width="7.1796875" style="76" hidden="1" customWidth="1"/>
    <col min="7" max="7" width="7.453125" style="76" hidden="1" customWidth="1"/>
    <col min="8" max="8" width="3.81640625" style="76" hidden="1" customWidth="1"/>
    <col min="9" max="9" width="6.81640625" style="76" hidden="1" customWidth="1"/>
    <col min="10" max="10" width="7" style="76" hidden="1" customWidth="1"/>
    <col min="11" max="11" width="7.1796875" style="76" hidden="1" customWidth="1"/>
    <col min="12" max="12" width="3.81640625" style="76" hidden="1" customWidth="1"/>
    <col min="13" max="13" width="5.81640625" style="76" hidden="1" customWidth="1"/>
    <col min="14" max="14" width="6.1796875" style="76" hidden="1" customWidth="1"/>
    <col min="15" max="15" width="10.54296875" style="76" hidden="1" customWidth="1"/>
    <col min="16" max="16" width="2.81640625" style="76" hidden="1" customWidth="1"/>
    <col min="17" max="17" width="6.81640625" style="76" hidden="1" customWidth="1"/>
    <col min="18" max="18" width="7.453125" style="76" hidden="1" customWidth="1"/>
    <col min="19" max="19" width="25" style="76" hidden="1" customWidth="1"/>
    <col min="20" max="21" width="17.81640625" style="76" hidden="1" customWidth="1"/>
    <col min="22" max="22" width="3.81640625" style="76" customWidth="1"/>
    <col min="23" max="23" width="4.1796875" style="76" customWidth="1"/>
    <col min="24" max="24" width="6.81640625" style="76" bestFit="1" customWidth="1"/>
    <col min="25" max="25" width="10" style="76" bestFit="1" customWidth="1"/>
    <col min="26" max="26" width="4" style="76" customWidth="1"/>
    <col min="27" max="27" width="5.1796875" style="76" bestFit="1" customWidth="1"/>
    <col min="28" max="28" width="4.90625" style="76" bestFit="1" customWidth="1"/>
    <col min="29" max="29" width="10" style="76" bestFit="1" customWidth="1"/>
    <col min="30" max="30" width="4" style="76" customWidth="1"/>
    <col min="31" max="31" width="5.1796875" style="76" bestFit="1" customWidth="1"/>
    <col min="32" max="32" width="5.453125" style="76" bestFit="1" customWidth="1"/>
    <col min="33" max="33" width="8.36328125" style="76" customWidth="1"/>
    <col min="34" max="34" width="4" style="76" customWidth="1"/>
    <col min="35" max="35" width="5.1796875" style="76" bestFit="1" customWidth="1"/>
    <col min="36" max="36" width="4.90625" style="76" bestFit="1" customWidth="1"/>
    <col min="37" max="37" width="7.90625" style="76" customWidth="1"/>
    <col min="38" max="40" width="10" style="76" customWidth="1"/>
    <col min="41" max="41" width="5.08984375" style="76" customWidth="1"/>
    <col min="42" max="44" width="10" style="76" customWidth="1"/>
    <col min="45" max="45" width="4.36328125" style="76" customWidth="1"/>
    <col min="46" max="499" width="10" style="76" customWidth="1"/>
    <col min="500" max="16384" width="9.1796875" style="76"/>
  </cols>
  <sheetData>
    <row r="1" spans="1:224" x14ac:dyDescent="0.3">
      <c r="A1" s="76" t="s">
        <v>40</v>
      </c>
      <c r="B1" s="77"/>
      <c r="C1" s="78"/>
      <c r="D1" s="76" t="s">
        <v>3</v>
      </c>
      <c r="G1" s="78"/>
      <c r="H1" s="78" t="s">
        <v>3</v>
      </c>
      <c r="K1" s="78"/>
      <c r="L1" s="78"/>
      <c r="O1" s="78"/>
      <c r="S1" s="78"/>
    </row>
    <row r="2" spans="1:224" x14ac:dyDescent="0.3">
      <c r="B2" s="77"/>
      <c r="C2" s="78"/>
      <c r="F2" s="79"/>
      <c r="G2" s="78"/>
      <c r="H2" s="78" t="s">
        <v>41</v>
      </c>
      <c r="K2" s="78"/>
      <c r="L2" s="78"/>
      <c r="O2" s="78"/>
      <c r="S2" s="78"/>
      <c r="W2" s="78" t="s">
        <v>41</v>
      </c>
      <c r="Y2" s="78"/>
      <c r="Z2" s="78"/>
      <c r="AC2" s="78"/>
    </row>
    <row r="3" spans="1:224" x14ac:dyDescent="0.3">
      <c r="B3" s="77"/>
      <c r="C3" s="78"/>
      <c r="F3" s="79"/>
      <c r="G3" s="78"/>
      <c r="I3" s="76" t="s">
        <v>42</v>
      </c>
      <c r="K3" s="78"/>
      <c r="L3" s="78"/>
      <c r="O3" s="78"/>
      <c r="S3" s="78"/>
      <c r="W3" s="76" t="s">
        <v>42</v>
      </c>
      <c r="Y3" s="78"/>
      <c r="Z3" s="78"/>
      <c r="AC3" s="78"/>
    </row>
    <row r="4" spans="1:224" x14ac:dyDescent="0.3">
      <c r="D4" s="78"/>
      <c r="E4" s="78"/>
      <c r="F4" s="79"/>
      <c r="G4" s="78"/>
      <c r="K4" s="78"/>
      <c r="L4" s="78"/>
      <c r="O4" s="78"/>
      <c r="S4" s="78"/>
    </row>
    <row r="5" spans="1:224" x14ac:dyDescent="0.3">
      <c r="A5" s="80"/>
      <c r="B5" s="77"/>
      <c r="C5" s="78"/>
      <c r="E5" s="80"/>
      <c r="F5" s="77"/>
      <c r="G5" s="78"/>
      <c r="I5" s="80"/>
      <c r="J5" s="77"/>
      <c r="K5" s="78"/>
      <c r="M5" s="80"/>
      <c r="N5" s="77"/>
      <c r="O5" s="81"/>
      <c r="W5" s="84">
        <v>0</v>
      </c>
      <c r="X5" s="85" t="s">
        <v>16</v>
      </c>
      <c r="Y5" s="86"/>
      <c r="Z5" s="119"/>
      <c r="AA5" s="87">
        <v>0.03</v>
      </c>
      <c r="AB5" s="86" t="s">
        <v>5</v>
      </c>
      <c r="AC5" s="86"/>
      <c r="AD5" s="119"/>
      <c r="AE5" s="87">
        <v>2.5000000000000001E-2</v>
      </c>
      <c r="AF5" s="86" t="s">
        <v>6</v>
      </c>
      <c r="AG5" s="86"/>
      <c r="AH5" s="119"/>
      <c r="AI5" s="87">
        <v>0.02</v>
      </c>
      <c r="AJ5" s="86" t="s">
        <v>7</v>
      </c>
      <c r="AK5" s="88"/>
      <c r="AL5" s="80"/>
      <c r="AP5" s="80"/>
      <c r="AT5" s="116"/>
      <c r="AU5" s="95"/>
      <c r="AX5" s="80"/>
      <c r="BB5" s="80"/>
      <c r="BF5" s="80"/>
      <c r="BJ5" s="80"/>
      <c r="BN5" s="80"/>
      <c r="BR5" s="80"/>
      <c r="BV5" s="80"/>
      <c r="BZ5" s="80"/>
      <c r="CD5" s="80"/>
      <c r="CH5" s="80"/>
      <c r="CL5" s="80"/>
      <c r="CP5" s="80"/>
      <c r="CT5" s="80"/>
      <c r="CX5" s="80"/>
      <c r="DB5" s="80"/>
      <c r="DF5" s="80"/>
      <c r="DJ5" s="80"/>
      <c r="DN5" s="80"/>
      <c r="DR5" s="80"/>
      <c r="DV5" s="80"/>
      <c r="DZ5" s="80"/>
      <c r="ED5" s="80"/>
      <c r="EH5" s="80"/>
      <c r="EL5" s="80"/>
      <c r="EP5" s="80"/>
      <c r="ET5" s="80"/>
      <c r="EX5" s="80"/>
      <c r="FB5" s="80"/>
      <c r="FF5" s="80"/>
      <c r="FJ5" s="80"/>
      <c r="FN5" s="80"/>
      <c r="FR5" s="80"/>
      <c r="FV5" s="80"/>
      <c r="FZ5" s="80"/>
      <c r="GD5" s="80"/>
      <c r="GH5" s="80"/>
      <c r="GL5" s="80"/>
      <c r="GP5" s="80"/>
      <c r="GT5" s="80"/>
      <c r="GX5" s="80"/>
      <c r="HB5" s="80"/>
      <c r="HF5" s="80"/>
      <c r="HJ5" s="80"/>
    </row>
    <row r="6" spans="1:224" x14ac:dyDescent="0.3">
      <c r="B6" s="82"/>
      <c r="C6" s="78"/>
      <c r="F6" s="82"/>
      <c r="G6" s="78"/>
      <c r="J6" s="82"/>
      <c r="K6" s="78"/>
      <c r="N6" s="82"/>
      <c r="O6" s="81"/>
      <c r="W6" s="89">
        <v>0</v>
      </c>
      <c r="X6" s="90">
        <v>17.579999999999998</v>
      </c>
      <c r="Y6" s="179">
        <f>X6*558</f>
        <v>9809.64</v>
      </c>
      <c r="Z6" s="117"/>
      <c r="AA6" s="91">
        <v>0</v>
      </c>
      <c r="AB6" s="92" t="str">
        <f>FIXED(X6*1.03)</f>
        <v>18.11</v>
      </c>
      <c r="AC6" s="179">
        <f>AB6*558</f>
        <v>10105.379999999999</v>
      </c>
      <c r="AD6" s="117"/>
      <c r="AE6" s="91">
        <v>0</v>
      </c>
      <c r="AF6" s="92" t="str">
        <f>FIXED(AB6*1.025)</f>
        <v>18.56</v>
      </c>
      <c r="AG6" s="179">
        <f>AF6*558</f>
        <v>10356.48</v>
      </c>
      <c r="AH6" s="117"/>
      <c r="AI6" s="91">
        <v>0</v>
      </c>
      <c r="AJ6" s="92" t="str">
        <f>FIXED(AF6*1.02)</f>
        <v>18.93</v>
      </c>
      <c r="AK6" s="180">
        <f>AJ6*558</f>
        <v>10562.94</v>
      </c>
      <c r="AM6" s="77"/>
      <c r="AN6" s="83"/>
      <c r="AQ6" s="77"/>
      <c r="AR6" s="83"/>
      <c r="AU6" s="77"/>
      <c r="AV6" s="83"/>
      <c r="AY6" s="77"/>
      <c r="AZ6" s="83"/>
      <c r="BC6" s="77"/>
      <c r="BD6" s="83"/>
      <c r="BG6" s="77"/>
      <c r="BH6" s="83"/>
      <c r="BK6" s="77"/>
      <c r="BL6" s="83"/>
      <c r="BO6" s="77"/>
      <c r="BP6" s="83"/>
      <c r="BS6" s="77"/>
      <c r="BT6" s="83"/>
      <c r="BW6" s="77"/>
      <c r="BX6" s="83"/>
      <c r="CA6" s="77"/>
      <c r="CB6" s="83"/>
      <c r="CE6" s="77"/>
      <c r="CF6" s="83"/>
      <c r="CI6" s="77"/>
      <c r="CJ6" s="83"/>
      <c r="CM6" s="77"/>
      <c r="CN6" s="83"/>
      <c r="CQ6" s="77"/>
      <c r="CR6" s="83"/>
      <c r="CU6" s="77"/>
      <c r="CV6" s="83"/>
      <c r="CY6" s="77"/>
      <c r="CZ6" s="83"/>
      <c r="DC6" s="77"/>
      <c r="DD6" s="83"/>
      <c r="DG6" s="77"/>
      <c r="DH6" s="83"/>
      <c r="DK6" s="77"/>
      <c r="DL6" s="83"/>
      <c r="DO6" s="77"/>
      <c r="DP6" s="83"/>
      <c r="DS6" s="77"/>
      <c r="DT6" s="83"/>
      <c r="DW6" s="77"/>
      <c r="DX6" s="83"/>
      <c r="EA6" s="77"/>
      <c r="EB6" s="83"/>
      <c r="EE6" s="77"/>
      <c r="EF6" s="83"/>
      <c r="EI6" s="77"/>
      <c r="EJ6" s="83"/>
      <c r="EM6" s="77"/>
      <c r="EN6" s="83"/>
      <c r="EQ6" s="77"/>
      <c r="ER6" s="83"/>
      <c r="EU6" s="77"/>
      <c r="EV6" s="83"/>
      <c r="EY6" s="77"/>
      <c r="EZ6" s="83"/>
      <c r="FC6" s="77"/>
      <c r="FD6" s="83"/>
      <c r="FG6" s="77"/>
      <c r="FH6" s="83"/>
      <c r="FK6" s="77"/>
      <c r="FL6" s="83"/>
      <c r="FO6" s="77"/>
      <c r="FP6" s="83"/>
      <c r="FS6" s="77"/>
      <c r="FT6" s="83"/>
      <c r="FW6" s="77"/>
      <c r="FX6" s="83"/>
      <c r="GA6" s="77"/>
      <c r="GB6" s="83"/>
      <c r="GE6" s="77"/>
      <c r="GF6" s="83"/>
      <c r="GI6" s="77"/>
      <c r="GJ6" s="83"/>
      <c r="GM6" s="77"/>
      <c r="GN6" s="83"/>
      <c r="GQ6" s="77"/>
      <c r="GR6" s="83"/>
      <c r="GU6" s="77"/>
      <c r="GV6" s="83"/>
      <c r="GY6" s="77"/>
      <c r="GZ6" s="83"/>
      <c r="HC6" s="77"/>
      <c r="HD6" s="83"/>
      <c r="HG6" s="77"/>
      <c r="HH6" s="83"/>
      <c r="HK6" s="77"/>
      <c r="HL6" s="83"/>
    </row>
    <row r="7" spans="1:224" x14ac:dyDescent="0.3">
      <c r="B7" s="82"/>
      <c r="C7" s="78"/>
      <c r="F7" s="82"/>
      <c r="G7" s="78"/>
      <c r="J7" s="82"/>
      <c r="K7" s="78"/>
      <c r="N7" s="82"/>
      <c r="O7" s="81"/>
      <c r="R7" s="82"/>
      <c r="W7" s="89">
        <v>1</v>
      </c>
      <c r="X7" s="92">
        <v>18.3</v>
      </c>
      <c r="Y7" s="179">
        <f t="shared" ref="Y7:Y14" si="0">X7*558</f>
        <v>10211.4</v>
      </c>
      <c r="Z7" s="117"/>
      <c r="AA7" s="91">
        <v>1</v>
      </c>
      <c r="AB7" s="92" t="str">
        <f t="shared" ref="AB7:AB14" si="1">FIXED(X7*1.03)</f>
        <v>18.85</v>
      </c>
      <c r="AC7" s="179">
        <f t="shared" ref="AC7:AC14" si="2">AB7*558</f>
        <v>10518.300000000001</v>
      </c>
      <c r="AD7" s="117"/>
      <c r="AE7" s="91">
        <v>1</v>
      </c>
      <c r="AF7" s="92" t="str">
        <f t="shared" ref="AF7:AF14" si="3">FIXED(AB7*1.025)</f>
        <v>19.32</v>
      </c>
      <c r="AG7" s="179">
        <f t="shared" ref="AG7:AG14" si="4">AF7*558</f>
        <v>10780.56</v>
      </c>
      <c r="AH7" s="117"/>
      <c r="AI7" s="91">
        <v>1</v>
      </c>
      <c r="AJ7" s="92" t="str">
        <f t="shared" ref="AJ7:AJ14" si="5">FIXED(AF7*1.02)</f>
        <v>19.71</v>
      </c>
      <c r="AK7" s="180">
        <f t="shared" ref="AK7:AK14" si="6">AJ7*558</f>
        <v>10998.18</v>
      </c>
      <c r="AM7" s="77"/>
      <c r="AN7" s="83"/>
      <c r="AQ7" s="77"/>
      <c r="AR7" s="83"/>
      <c r="AU7" s="77"/>
      <c r="AV7" s="83"/>
      <c r="AY7" s="77"/>
      <c r="AZ7" s="83"/>
      <c r="BC7" s="77"/>
      <c r="BD7" s="83"/>
      <c r="BG7" s="77"/>
      <c r="BH7" s="83"/>
      <c r="BK7" s="77"/>
      <c r="BL7" s="83"/>
      <c r="BO7" s="77"/>
      <c r="BP7" s="83"/>
      <c r="BS7" s="77"/>
      <c r="BT7" s="83"/>
      <c r="BW7" s="77"/>
      <c r="BX7" s="83"/>
      <c r="CA7" s="77"/>
      <c r="CB7" s="83"/>
      <c r="CE7" s="77"/>
      <c r="CF7" s="83"/>
      <c r="CI7" s="77"/>
      <c r="CJ7" s="83"/>
      <c r="CM7" s="77"/>
      <c r="CN7" s="83"/>
      <c r="CQ7" s="77"/>
      <c r="CR7" s="83"/>
      <c r="CU7" s="77"/>
      <c r="CV7" s="83"/>
      <c r="CY7" s="77"/>
      <c r="CZ7" s="83"/>
      <c r="DC7" s="77"/>
      <c r="DD7" s="83"/>
      <c r="DG7" s="77"/>
      <c r="DH7" s="83"/>
      <c r="DK7" s="77"/>
      <c r="DL7" s="83"/>
      <c r="DO7" s="77"/>
      <c r="DP7" s="83"/>
      <c r="DS7" s="77"/>
      <c r="DT7" s="83"/>
      <c r="DW7" s="77"/>
      <c r="DX7" s="83"/>
      <c r="EA7" s="77"/>
      <c r="EB7" s="83"/>
      <c r="EE7" s="77"/>
      <c r="EF7" s="83"/>
      <c r="EI7" s="77"/>
      <c r="EJ7" s="83"/>
      <c r="EM7" s="77"/>
      <c r="EN7" s="83"/>
      <c r="EQ7" s="77"/>
      <c r="ER7" s="83"/>
      <c r="EU7" s="77"/>
      <c r="EV7" s="83"/>
      <c r="EY7" s="77"/>
      <c r="EZ7" s="83"/>
      <c r="FC7" s="77"/>
      <c r="FD7" s="83"/>
      <c r="FG7" s="77"/>
      <c r="FH7" s="83"/>
      <c r="FK7" s="77"/>
      <c r="FL7" s="83"/>
      <c r="FO7" s="77"/>
      <c r="FP7" s="83"/>
      <c r="FS7" s="77"/>
      <c r="FT7" s="83"/>
      <c r="FW7" s="77"/>
      <c r="FX7" s="83"/>
      <c r="GA7" s="77"/>
      <c r="GB7" s="83"/>
      <c r="GE7" s="77"/>
      <c r="GF7" s="83"/>
      <c r="GI7" s="77"/>
      <c r="GJ7" s="83"/>
      <c r="GM7" s="77"/>
      <c r="GN7" s="83"/>
      <c r="GQ7" s="77"/>
      <c r="GR7" s="83"/>
      <c r="GU7" s="77"/>
      <c r="GV7" s="83"/>
      <c r="GY7" s="77"/>
      <c r="GZ7" s="83"/>
      <c r="HC7" s="77"/>
      <c r="HD7" s="83"/>
      <c r="HG7" s="77"/>
      <c r="HH7" s="83"/>
      <c r="HK7" s="77"/>
      <c r="HL7" s="83"/>
    </row>
    <row r="8" spans="1:224" x14ac:dyDescent="0.3">
      <c r="B8" s="82"/>
      <c r="C8" s="78"/>
      <c r="F8" s="82"/>
      <c r="G8" s="78"/>
      <c r="J8" s="82"/>
      <c r="K8" s="78"/>
      <c r="N8" s="82"/>
      <c r="O8" s="81"/>
      <c r="R8" s="82"/>
      <c r="W8" s="89">
        <v>2</v>
      </c>
      <c r="X8" s="92">
        <v>19.57</v>
      </c>
      <c r="Y8" s="179">
        <f t="shared" si="0"/>
        <v>10920.06</v>
      </c>
      <c r="Z8" s="117"/>
      <c r="AA8" s="91">
        <v>2</v>
      </c>
      <c r="AB8" s="92" t="str">
        <f t="shared" si="1"/>
        <v>20.16</v>
      </c>
      <c r="AC8" s="179">
        <f t="shared" si="2"/>
        <v>11249.28</v>
      </c>
      <c r="AD8" s="117"/>
      <c r="AE8" s="91">
        <v>2</v>
      </c>
      <c r="AF8" s="92" t="str">
        <f t="shared" si="3"/>
        <v>20.66</v>
      </c>
      <c r="AG8" s="179">
        <f t="shared" si="4"/>
        <v>11528.28</v>
      </c>
      <c r="AH8" s="117"/>
      <c r="AI8" s="91">
        <v>2</v>
      </c>
      <c r="AJ8" s="92" t="str">
        <f t="shared" si="5"/>
        <v>21.07</v>
      </c>
      <c r="AK8" s="180">
        <f t="shared" si="6"/>
        <v>11757.06</v>
      </c>
      <c r="AM8" s="77"/>
      <c r="AN8" s="83"/>
      <c r="AQ8" s="77"/>
      <c r="AR8" s="83"/>
      <c r="AU8" s="77"/>
      <c r="AV8" s="83"/>
      <c r="AY8" s="77"/>
      <c r="AZ8" s="83"/>
      <c r="BC8" s="77"/>
      <c r="BD8" s="83"/>
      <c r="BG8" s="77"/>
      <c r="BH8" s="83"/>
      <c r="BK8" s="77"/>
      <c r="BL8" s="83"/>
      <c r="BO8" s="77"/>
      <c r="BP8" s="83"/>
      <c r="BS8" s="77"/>
      <c r="BT8" s="83"/>
      <c r="BW8" s="77"/>
      <c r="BX8" s="83"/>
      <c r="CA8" s="77"/>
      <c r="CB8" s="83"/>
      <c r="CE8" s="77"/>
      <c r="CF8" s="83"/>
      <c r="CI8" s="77"/>
      <c r="CJ8" s="83"/>
      <c r="CM8" s="77"/>
      <c r="CN8" s="83"/>
      <c r="CQ8" s="77"/>
      <c r="CR8" s="83"/>
      <c r="CU8" s="77"/>
      <c r="CV8" s="83"/>
      <c r="CY8" s="77"/>
      <c r="CZ8" s="83"/>
      <c r="DC8" s="77"/>
      <c r="DD8" s="83"/>
      <c r="DG8" s="77"/>
      <c r="DH8" s="83"/>
      <c r="DK8" s="77"/>
      <c r="DL8" s="83"/>
      <c r="DO8" s="77"/>
      <c r="DP8" s="83"/>
      <c r="DS8" s="77"/>
      <c r="DT8" s="83"/>
      <c r="DW8" s="77"/>
      <c r="DX8" s="83"/>
      <c r="EA8" s="77"/>
      <c r="EB8" s="83"/>
      <c r="EE8" s="77"/>
      <c r="EF8" s="83"/>
      <c r="EI8" s="77"/>
      <c r="EJ8" s="83"/>
      <c r="EM8" s="77"/>
      <c r="EN8" s="83"/>
      <c r="EQ8" s="77"/>
      <c r="ER8" s="83"/>
      <c r="EU8" s="77"/>
      <c r="EV8" s="83"/>
      <c r="EY8" s="77"/>
      <c r="EZ8" s="83"/>
      <c r="FC8" s="77"/>
      <c r="FD8" s="83"/>
      <c r="FG8" s="77"/>
      <c r="FH8" s="83"/>
      <c r="FK8" s="77"/>
      <c r="FL8" s="83"/>
      <c r="FO8" s="77"/>
      <c r="FP8" s="83"/>
      <c r="FS8" s="77"/>
      <c r="FT8" s="83"/>
      <c r="FW8" s="77"/>
      <c r="FX8" s="83"/>
      <c r="GA8" s="77"/>
      <c r="GB8" s="83"/>
      <c r="GE8" s="77"/>
      <c r="GF8" s="83"/>
      <c r="GI8" s="77"/>
      <c r="GJ8" s="83"/>
      <c r="GM8" s="77"/>
      <c r="GN8" s="83"/>
      <c r="GQ8" s="77"/>
      <c r="GR8" s="83"/>
      <c r="GU8" s="77"/>
      <c r="GV8" s="83"/>
      <c r="GY8" s="77"/>
      <c r="GZ8" s="83"/>
      <c r="HC8" s="77"/>
      <c r="HD8" s="83"/>
      <c r="HG8" s="77"/>
      <c r="HH8" s="83"/>
      <c r="HK8" s="77"/>
      <c r="HL8" s="83"/>
    </row>
    <row r="9" spans="1:224" x14ac:dyDescent="0.3">
      <c r="B9" s="82"/>
      <c r="C9" s="78"/>
      <c r="F9" s="82"/>
      <c r="G9" s="78"/>
      <c r="J9" s="82"/>
      <c r="K9" s="78"/>
      <c r="N9" s="82"/>
      <c r="O9" s="81"/>
      <c r="R9" s="82"/>
      <c r="W9" s="89">
        <v>3</v>
      </c>
      <c r="X9" s="92">
        <v>20.96</v>
      </c>
      <c r="Y9" s="179">
        <f t="shared" si="0"/>
        <v>11695.68</v>
      </c>
      <c r="Z9" s="117"/>
      <c r="AA9" s="91">
        <v>3</v>
      </c>
      <c r="AB9" s="92" t="str">
        <f t="shared" si="1"/>
        <v>21.59</v>
      </c>
      <c r="AC9" s="179">
        <f t="shared" si="2"/>
        <v>12047.22</v>
      </c>
      <c r="AD9" s="117"/>
      <c r="AE9" s="91">
        <v>3</v>
      </c>
      <c r="AF9" s="92" t="str">
        <f t="shared" si="3"/>
        <v>22.13</v>
      </c>
      <c r="AG9" s="179">
        <f t="shared" si="4"/>
        <v>12348.539999999999</v>
      </c>
      <c r="AH9" s="117"/>
      <c r="AI9" s="91">
        <v>3</v>
      </c>
      <c r="AJ9" s="92" t="str">
        <f t="shared" si="5"/>
        <v>22.57</v>
      </c>
      <c r="AK9" s="180">
        <f t="shared" si="6"/>
        <v>12594.06</v>
      </c>
      <c r="AM9" s="77"/>
      <c r="AN9" s="83"/>
      <c r="AQ9" s="77"/>
      <c r="AR9" s="83"/>
      <c r="AU9" s="77"/>
      <c r="AV9" s="83"/>
      <c r="AY9" s="77"/>
      <c r="AZ9" s="83"/>
      <c r="BC9" s="77"/>
      <c r="BD9" s="83"/>
      <c r="BG9" s="77"/>
      <c r="BH9" s="83"/>
      <c r="BK9" s="77"/>
      <c r="BL9" s="83"/>
      <c r="BO9" s="77"/>
      <c r="BP9" s="83"/>
      <c r="BS9" s="77"/>
      <c r="BT9" s="83"/>
      <c r="BW9" s="77"/>
      <c r="BX9" s="83"/>
      <c r="CA9" s="77"/>
      <c r="CB9" s="83"/>
      <c r="CE9" s="77"/>
      <c r="CF9" s="83"/>
      <c r="CI9" s="77"/>
      <c r="CJ9" s="83"/>
      <c r="CM9" s="77"/>
      <c r="CN9" s="83"/>
      <c r="CQ9" s="77"/>
      <c r="CR9" s="83"/>
      <c r="CU9" s="77"/>
      <c r="CV9" s="83"/>
      <c r="CY9" s="77"/>
      <c r="CZ9" s="83"/>
      <c r="DC9" s="77"/>
      <c r="DD9" s="83"/>
      <c r="DG9" s="77"/>
      <c r="DH9" s="83"/>
      <c r="DK9" s="77"/>
      <c r="DL9" s="83"/>
      <c r="DO9" s="77"/>
      <c r="DP9" s="83"/>
      <c r="DS9" s="77"/>
      <c r="DT9" s="83"/>
      <c r="DW9" s="77"/>
      <c r="DX9" s="83"/>
      <c r="EA9" s="77"/>
      <c r="EB9" s="83"/>
      <c r="EE9" s="77"/>
      <c r="EF9" s="83"/>
      <c r="EI9" s="77"/>
      <c r="EJ9" s="83"/>
      <c r="EM9" s="77"/>
      <c r="EN9" s="83"/>
      <c r="EQ9" s="77"/>
      <c r="ER9" s="83"/>
      <c r="EU9" s="77"/>
      <c r="EV9" s="83"/>
      <c r="EY9" s="77"/>
      <c r="EZ9" s="83"/>
      <c r="FC9" s="77"/>
      <c r="FD9" s="83"/>
      <c r="FG9" s="77"/>
      <c r="FH9" s="83"/>
      <c r="FK9" s="77"/>
      <c r="FL9" s="83"/>
      <c r="FO9" s="77"/>
      <c r="FP9" s="83"/>
      <c r="FS9" s="77"/>
      <c r="FT9" s="83"/>
      <c r="FW9" s="77"/>
      <c r="FX9" s="83"/>
      <c r="GA9" s="77"/>
      <c r="GB9" s="83"/>
      <c r="GE9" s="77"/>
      <c r="GF9" s="83"/>
      <c r="GI9" s="77"/>
      <c r="GJ9" s="83"/>
      <c r="GM9" s="77"/>
      <c r="GN9" s="83"/>
      <c r="GQ9" s="77"/>
      <c r="GR9" s="83"/>
      <c r="GU9" s="77"/>
      <c r="GV9" s="83"/>
      <c r="GY9" s="77"/>
      <c r="GZ9" s="83"/>
      <c r="HC9" s="77"/>
      <c r="HD9" s="83"/>
      <c r="HG9" s="77"/>
      <c r="HH9" s="83"/>
      <c r="HK9" s="77"/>
      <c r="HL9" s="83"/>
    </row>
    <row r="10" spans="1:224" x14ac:dyDescent="0.3">
      <c r="B10" s="82"/>
      <c r="C10" s="78"/>
      <c r="F10" s="82"/>
      <c r="G10" s="78"/>
      <c r="J10" s="82"/>
      <c r="K10" s="78"/>
      <c r="N10" s="82"/>
      <c r="O10" s="81"/>
      <c r="R10" s="82"/>
      <c r="W10" s="89">
        <v>5</v>
      </c>
      <c r="X10" s="92">
        <v>21.82</v>
      </c>
      <c r="Y10" s="179">
        <f t="shared" si="0"/>
        <v>12175.56</v>
      </c>
      <c r="Z10" s="117"/>
      <c r="AA10" s="91">
        <v>5</v>
      </c>
      <c r="AB10" s="92" t="str">
        <f t="shared" si="1"/>
        <v>22.47</v>
      </c>
      <c r="AC10" s="179">
        <f t="shared" si="2"/>
        <v>12538.26</v>
      </c>
      <c r="AD10" s="117"/>
      <c r="AE10" s="91">
        <v>5</v>
      </c>
      <c r="AF10" s="92" t="str">
        <f t="shared" si="3"/>
        <v>23.03</v>
      </c>
      <c r="AG10" s="179">
        <f t="shared" si="4"/>
        <v>12850.74</v>
      </c>
      <c r="AH10" s="117"/>
      <c r="AI10" s="91">
        <v>5</v>
      </c>
      <c r="AJ10" s="92" t="str">
        <f t="shared" si="5"/>
        <v>23.49</v>
      </c>
      <c r="AK10" s="180">
        <f t="shared" si="6"/>
        <v>13107.419999999998</v>
      </c>
      <c r="AM10" s="77"/>
      <c r="AN10" s="83"/>
      <c r="AQ10" s="77"/>
      <c r="AR10" s="83"/>
      <c r="AU10" s="77"/>
      <c r="AV10" s="83"/>
      <c r="AY10" s="77"/>
      <c r="AZ10" s="83"/>
      <c r="BC10" s="77"/>
      <c r="BD10" s="83"/>
      <c r="BG10" s="77"/>
      <c r="BH10" s="83"/>
      <c r="BK10" s="77"/>
      <c r="BL10" s="83"/>
      <c r="BO10" s="77"/>
      <c r="BP10" s="83"/>
      <c r="BS10" s="77"/>
      <c r="BT10" s="83"/>
      <c r="BW10" s="77"/>
      <c r="BX10" s="83"/>
      <c r="CA10" s="77"/>
      <c r="CB10" s="83"/>
      <c r="CE10" s="77"/>
      <c r="CF10" s="83"/>
      <c r="CI10" s="77"/>
      <c r="CJ10" s="83"/>
      <c r="CM10" s="77"/>
      <c r="CN10" s="83"/>
      <c r="CQ10" s="77"/>
      <c r="CR10" s="83"/>
      <c r="CU10" s="77"/>
      <c r="CV10" s="83"/>
      <c r="CY10" s="77"/>
      <c r="CZ10" s="83"/>
      <c r="DC10" s="77"/>
      <c r="DD10" s="83"/>
      <c r="DG10" s="77"/>
      <c r="DH10" s="83"/>
      <c r="DK10" s="77"/>
      <c r="DL10" s="83"/>
      <c r="DO10" s="77"/>
      <c r="DP10" s="83"/>
      <c r="DS10" s="77"/>
      <c r="DT10" s="83"/>
      <c r="DW10" s="77"/>
      <c r="DX10" s="83"/>
      <c r="EA10" s="77"/>
      <c r="EB10" s="83"/>
      <c r="EE10" s="77"/>
      <c r="EF10" s="83"/>
      <c r="EI10" s="77"/>
      <c r="EJ10" s="83"/>
      <c r="EM10" s="77"/>
      <c r="EN10" s="83"/>
      <c r="EQ10" s="77"/>
      <c r="ER10" s="83"/>
      <c r="EU10" s="77"/>
      <c r="EV10" s="83"/>
      <c r="EY10" s="77"/>
      <c r="EZ10" s="83"/>
      <c r="FC10" s="77"/>
      <c r="FD10" s="83"/>
      <c r="FG10" s="77"/>
      <c r="FH10" s="83"/>
      <c r="FK10" s="77"/>
      <c r="FL10" s="83"/>
      <c r="FO10" s="77"/>
      <c r="FP10" s="83"/>
      <c r="FS10" s="77"/>
      <c r="FT10" s="83"/>
      <c r="FW10" s="77"/>
      <c r="FX10" s="83"/>
      <c r="GA10" s="77"/>
      <c r="GB10" s="83"/>
      <c r="GE10" s="77"/>
      <c r="GF10" s="83"/>
      <c r="GI10" s="77"/>
      <c r="GJ10" s="83"/>
      <c r="GM10" s="77"/>
      <c r="GN10" s="83"/>
      <c r="GQ10" s="77"/>
      <c r="GR10" s="83"/>
      <c r="GU10" s="77"/>
      <c r="GV10" s="83"/>
      <c r="GY10" s="77"/>
      <c r="GZ10" s="83"/>
      <c r="HC10" s="77"/>
      <c r="HD10" s="83"/>
      <c r="HG10" s="77"/>
      <c r="HH10" s="83"/>
      <c r="HK10" s="77"/>
      <c r="HL10" s="83"/>
    </row>
    <row r="11" spans="1:224" x14ac:dyDescent="0.3">
      <c r="B11" s="82"/>
      <c r="C11" s="78"/>
      <c r="F11" s="82"/>
      <c r="G11" s="78"/>
      <c r="J11" s="82"/>
      <c r="K11" s="78"/>
      <c r="N11" s="82"/>
      <c r="O11" s="81"/>
      <c r="R11" s="82"/>
      <c r="W11" s="89">
        <v>8</v>
      </c>
      <c r="X11" s="92">
        <v>22.41</v>
      </c>
      <c r="Y11" s="179">
        <f t="shared" si="0"/>
        <v>12504.78</v>
      </c>
      <c r="Z11" s="117"/>
      <c r="AA11" s="91">
        <v>8</v>
      </c>
      <c r="AB11" s="92" t="str">
        <f t="shared" si="1"/>
        <v>23.08</v>
      </c>
      <c r="AC11" s="179">
        <f t="shared" si="2"/>
        <v>12878.64</v>
      </c>
      <c r="AD11" s="117"/>
      <c r="AE11" s="91">
        <v>8</v>
      </c>
      <c r="AF11" s="92" t="str">
        <f t="shared" si="3"/>
        <v>23.66</v>
      </c>
      <c r="AG11" s="179">
        <f t="shared" si="4"/>
        <v>13202.28</v>
      </c>
      <c r="AH11" s="117"/>
      <c r="AI11" s="91">
        <v>8</v>
      </c>
      <c r="AJ11" s="92" t="str">
        <f t="shared" si="5"/>
        <v>24.13</v>
      </c>
      <c r="AK11" s="180">
        <f t="shared" si="6"/>
        <v>13464.539999999999</v>
      </c>
      <c r="AM11" s="77"/>
      <c r="AN11" s="83"/>
      <c r="AQ11" s="77"/>
      <c r="AR11" s="83"/>
      <c r="AU11" s="77"/>
      <c r="AV11" s="83"/>
      <c r="AY11" s="77"/>
      <c r="AZ11" s="83"/>
      <c r="BC11" s="77"/>
      <c r="BD11" s="83"/>
      <c r="BG11" s="77"/>
      <c r="BH11" s="83"/>
      <c r="BK11" s="77"/>
      <c r="BL11" s="83"/>
      <c r="BO11" s="77"/>
      <c r="BP11" s="83"/>
      <c r="BS11" s="77"/>
      <c r="BT11" s="83"/>
      <c r="BW11" s="77"/>
      <c r="BX11" s="83"/>
      <c r="CA11" s="77"/>
      <c r="CB11" s="83"/>
      <c r="CE11" s="77"/>
      <c r="CF11" s="83"/>
      <c r="CI11" s="77"/>
      <c r="CJ11" s="83"/>
      <c r="CM11" s="77"/>
      <c r="CN11" s="83"/>
      <c r="CQ11" s="77"/>
      <c r="CR11" s="83"/>
      <c r="CU11" s="77"/>
      <c r="CV11" s="83"/>
      <c r="CY11" s="77"/>
      <c r="CZ11" s="83"/>
      <c r="DC11" s="77"/>
      <c r="DD11" s="83"/>
      <c r="DG11" s="77"/>
      <c r="DH11" s="83"/>
      <c r="DK11" s="77"/>
      <c r="DL11" s="83"/>
      <c r="DO11" s="77"/>
      <c r="DP11" s="83"/>
      <c r="DS11" s="77"/>
      <c r="DT11" s="83"/>
      <c r="DW11" s="77"/>
      <c r="DX11" s="83"/>
      <c r="EA11" s="77"/>
      <c r="EB11" s="83"/>
      <c r="EE11" s="77"/>
      <c r="EF11" s="83"/>
      <c r="EI11" s="77"/>
      <c r="EJ11" s="83"/>
      <c r="EM11" s="77"/>
      <c r="EN11" s="83"/>
      <c r="EQ11" s="77"/>
      <c r="ER11" s="83"/>
      <c r="EU11" s="77"/>
      <c r="EV11" s="83"/>
      <c r="EY11" s="77"/>
      <c r="EZ11" s="83"/>
      <c r="FC11" s="77"/>
      <c r="FD11" s="83"/>
      <c r="FG11" s="77"/>
      <c r="FH11" s="83"/>
      <c r="FK11" s="77"/>
      <c r="FL11" s="83"/>
      <c r="FO11" s="77"/>
      <c r="FP11" s="83"/>
      <c r="FS11" s="77"/>
      <c r="FT11" s="83"/>
      <c r="FW11" s="77"/>
      <c r="FX11" s="83"/>
      <c r="GA11" s="77"/>
      <c r="GB11" s="83"/>
      <c r="GE11" s="77"/>
      <c r="GF11" s="83"/>
      <c r="GI11" s="77"/>
      <c r="GJ11" s="83"/>
      <c r="GM11" s="77"/>
      <c r="GN11" s="83"/>
      <c r="GQ11" s="77"/>
      <c r="GR11" s="83"/>
      <c r="GU11" s="77"/>
      <c r="GV11" s="83"/>
      <c r="GY11" s="77"/>
      <c r="GZ11" s="83"/>
      <c r="HC11" s="77"/>
      <c r="HD11" s="83"/>
      <c r="HG11" s="77"/>
      <c r="HH11" s="83"/>
      <c r="HK11" s="77"/>
      <c r="HL11" s="83"/>
    </row>
    <row r="12" spans="1:224" x14ac:dyDescent="0.3">
      <c r="B12" s="82"/>
      <c r="C12" s="78"/>
      <c r="F12" s="82"/>
      <c r="G12" s="78"/>
      <c r="J12" s="82"/>
      <c r="K12" s="78"/>
      <c r="N12" s="82"/>
      <c r="O12" s="81"/>
      <c r="R12" s="82"/>
      <c r="W12" s="89">
        <v>10</v>
      </c>
      <c r="X12" s="92">
        <v>23.04</v>
      </c>
      <c r="Y12" s="179">
        <f t="shared" si="0"/>
        <v>12856.32</v>
      </c>
      <c r="Z12" s="117"/>
      <c r="AA12" s="91">
        <v>10</v>
      </c>
      <c r="AB12" s="92" t="str">
        <f t="shared" si="1"/>
        <v>23.73</v>
      </c>
      <c r="AC12" s="179">
        <f t="shared" si="2"/>
        <v>13241.34</v>
      </c>
      <c r="AD12" s="117"/>
      <c r="AE12" s="91">
        <v>10</v>
      </c>
      <c r="AF12" s="92" t="str">
        <f t="shared" si="3"/>
        <v>24.32</v>
      </c>
      <c r="AG12" s="179">
        <f t="shared" si="4"/>
        <v>13570.56</v>
      </c>
      <c r="AH12" s="117"/>
      <c r="AI12" s="91">
        <v>10</v>
      </c>
      <c r="AJ12" s="92" t="str">
        <f t="shared" si="5"/>
        <v>24.81</v>
      </c>
      <c r="AK12" s="180">
        <f t="shared" si="6"/>
        <v>13843.98</v>
      </c>
      <c r="AM12" s="77"/>
      <c r="AN12" s="83"/>
      <c r="AQ12" s="77"/>
      <c r="AR12" s="83"/>
      <c r="AU12" s="77"/>
      <c r="AV12" s="83"/>
      <c r="AY12" s="77"/>
      <c r="AZ12" s="83"/>
      <c r="BC12" s="77"/>
      <c r="BD12" s="83"/>
      <c r="BG12" s="77"/>
      <c r="BH12" s="83"/>
      <c r="BK12" s="77"/>
      <c r="BL12" s="83"/>
      <c r="BO12" s="77"/>
      <c r="BP12" s="83"/>
      <c r="BS12" s="77"/>
      <c r="BT12" s="83"/>
      <c r="BW12" s="77"/>
      <c r="BX12" s="83"/>
      <c r="CA12" s="77"/>
      <c r="CB12" s="83"/>
      <c r="CE12" s="77"/>
      <c r="CF12" s="83"/>
      <c r="CI12" s="77"/>
      <c r="CJ12" s="83"/>
      <c r="CM12" s="77"/>
      <c r="CN12" s="83"/>
      <c r="CQ12" s="77"/>
      <c r="CR12" s="83"/>
      <c r="CU12" s="77"/>
      <c r="CV12" s="83"/>
      <c r="CY12" s="77"/>
      <c r="CZ12" s="83"/>
      <c r="DC12" s="77"/>
      <c r="DD12" s="83"/>
      <c r="DG12" s="77"/>
      <c r="DH12" s="83"/>
      <c r="DK12" s="77"/>
      <c r="DL12" s="83"/>
      <c r="DO12" s="77"/>
      <c r="DP12" s="83"/>
      <c r="DS12" s="77"/>
      <c r="DT12" s="83"/>
      <c r="DW12" s="77"/>
      <c r="DX12" s="83"/>
      <c r="EA12" s="77"/>
      <c r="EB12" s="83"/>
      <c r="EE12" s="77"/>
      <c r="EF12" s="83"/>
      <c r="EI12" s="77"/>
      <c r="EJ12" s="83"/>
      <c r="EM12" s="77"/>
      <c r="EN12" s="83"/>
      <c r="EQ12" s="77"/>
      <c r="ER12" s="83"/>
      <c r="EU12" s="77"/>
      <c r="EV12" s="83"/>
      <c r="EY12" s="77"/>
      <c r="EZ12" s="83"/>
      <c r="FC12" s="77"/>
      <c r="FD12" s="83"/>
      <c r="FG12" s="77"/>
      <c r="FH12" s="83"/>
      <c r="FK12" s="77"/>
      <c r="FL12" s="83"/>
      <c r="FO12" s="77"/>
      <c r="FP12" s="83"/>
      <c r="FS12" s="77"/>
      <c r="FT12" s="83"/>
      <c r="FW12" s="77"/>
      <c r="FX12" s="83"/>
      <c r="GA12" s="77"/>
      <c r="GB12" s="83"/>
      <c r="GE12" s="77"/>
      <c r="GF12" s="83"/>
      <c r="GI12" s="77"/>
      <c r="GJ12" s="83"/>
      <c r="GM12" s="77"/>
      <c r="GN12" s="83"/>
      <c r="GQ12" s="77"/>
      <c r="GR12" s="83"/>
      <c r="GU12" s="77"/>
      <c r="GV12" s="83"/>
      <c r="GY12" s="77"/>
      <c r="GZ12" s="83"/>
      <c r="HC12" s="77"/>
      <c r="HD12" s="83"/>
      <c r="HG12" s="77"/>
      <c r="HH12" s="83"/>
      <c r="HK12" s="77"/>
      <c r="HL12" s="83"/>
      <c r="HO12" s="77"/>
      <c r="HP12" s="83"/>
    </row>
    <row r="13" spans="1:224" x14ac:dyDescent="0.3">
      <c r="B13" s="82"/>
      <c r="C13" s="78"/>
      <c r="F13" s="82"/>
      <c r="G13" s="78"/>
      <c r="J13" s="82"/>
      <c r="K13" s="78"/>
      <c r="N13" s="82"/>
      <c r="O13" s="81"/>
      <c r="R13" s="82"/>
      <c r="W13" s="89">
        <v>15</v>
      </c>
      <c r="X13" s="92">
        <v>23.67</v>
      </c>
      <c r="Y13" s="179">
        <f t="shared" si="0"/>
        <v>13207.86</v>
      </c>
      <c r="Z13" s="117"/>
      <c r="AA13" s="91">
        <v>15</v>
      </c>
      <c r="AB13" s="92" t="str">
        <f t="shared" si="1"/>
        <v>24.38</v>
      </c>
      <c r="AC13" s="179">
        <f t="shared" si="2"/>
        <v>13604.039999999999</v>
      </c>
      <c r="AD13" s="117"/>
      <c r="AE13" s="91">
        <v>15</v>
      </c>
      <c r="AF13" s="92" t="str">
        <f t="shared" si="3"/>
        <v>24.99</v>
      </c>
      <c r="AG13" s="179">
        <f t="shared" si="4"/>
        <v>13944.419999999998</v>
      </c>
      <c r="AH13" s="117"/>
      <c r="AI13" s="91">
        <v>15</v>
      </c>
      <c r="AJ13" s="92" t="str">
        <f t="shared" si="5"/>
        <v>25.49</v>
      </c>
      <c r="AK13" s="180">
        <f t="shared" si="6"/>
        <v>14223.419999999998</v>
      </c>
      <c r="AM13" s="77"/>
      <c r="AN13" s="83"/>
      <c r="AQ13" s="77"/>
      <c r="AR13" s="83"/>
      <c r="AU13" s="77"/>
      <c r="AV13" s="83"/>
      <c r="AY13" s="77"/>
      <c r="AZ13" s="83"/>
      <c r="BC13" s="77"/>
      <c r="BD13" s="83"/>
      <c r="BG13" s="77"/>
      <c r="BH13" s="83"/>
      <c r="BK13" s="77"/>
      <c r="BL13" s="83"/>
      <c r="BO13" s="77"/>
      <c r="BP13" s="83"/>
      <c r="BS13" s="77"/>
      <c r="BT13" s="83"/>
      <c r="BW13" s="77"/>
      <c r="BX13" s="83"/>
      <c r="CA13" s="77"/>
      <c r="CB13" s="83"/>
      <c r="CE13" s="77"/>
      <c r="CF13" s="83"/>
      <c r="CI13" s="77"/>
      <c r="CJ13" s="83"/>
      <c r="CM13" s="77"/>
      <c r="CN13" s="83"/>
      <c r="CQ13" s="77"/>
      <c r="CR13" s="83"/>
      <c r="CU13" s="77"/>
      <c r="CV13" s="83"/>
      <c r="CY13" s="77"/>
      <c r="CZ13" s="83"/>
      <c r="DC13" s="77"/>
      <c r="DD13" s="83"/>
      <c r="DG13" s="77"/>
      <c r="DH13" s="83"/>
      <c r="DK13" s="77"/>
      <c r="DL13" s="83"/>
      <c r="DO13" s="77"/>
      <c r="DP13" s="83"/>
      <c r="DS13" s="77"/>
      <c r="DT13" s="83"/>
      <c r="DW13" s="77"/>
      <c r="DX13" s="83"/>
      <c r="EA13" s="77"/>
      <c r="EB13" s="83"/>
      <c r="EE13" s="77"/>
      <c r="EF13" s="83"/>
      <c r="EI13" s="77"/>
      <c r="EJ13" s="83"/>
      <c r="EM13" s="77"/>
      <c r="EN13" s="83"/>
      <c r="EQ13" s="77"/>
      <c r="ER13" s="83"/>
      <c r="EU13" s="77"/>
      <c r="EV13" s="83"/>
      <c r="EY13" s="77"/>
      <c r="EZ13" s="83"/>
      <c r="FC13" s="77"/>
      <c r="FD13" s="83"/>
      <c r="FG13" s="77"/>
      <c r="FH13" s="83"/>
      <c r="FK13" s="77"/>
      <c r="FL13" s="83"/>
      <c r="FO13" s="77"/>
      <c r="FP13" s="83"/>
      <c r="FS13" s="77"/>
      <c r="FT13" s="83"/>
      <c r="FW13" s="77"/>
      <c r="FX13" s="83"/>
      <c r="GA13" s="77"/>
      <c r="GB13" s="83"/>
      <c r="GE13" s="77"/>
      <c r="GF13" s="83"/>
      <c r="GI13" s="77"/>
      <c r="GJ13" s="83"/>
      <c r="GM13" s="77"/>
      <c r="GN13" s="83"/>
      <c r="GQ13" s="77"/>
      <c r="GR13" s="83"/>
      <c r="GU13" s="77"/>
      <c r="GV13" s="83"/>
      <c r="GY13" s="77"/>
      <c r="GZ13" s="83"/>
      <c r="HC13" s="77"/>
      <c r="HD13" s="83"/>
      <c r="HG13" s="77"/>
      <c r="HH13" s="83"/>
      <c r="HK13" s="77"/>
      <c r="HL13" s="83"/>
      <c r="HO13" s="77"/>
      <c r="HP13" s="83"/>
    </row>
    <row r="14" spans="1:224" ht="14.5" x14ac:dyDescent="0.35">
      <c r="H14" s="7"/>
      <c r="N14" s="82"/>
      <c r="O14" s="81"/>
      <c r="W14" s="96">
        <v>20</v>
      </c>
      <c r="X14" s="98">
        <v>24.35</v>
      </c>
      <c r="Y14" s="181">
        <f t="shared" si="0"/>
        <v>13587.300000000001</v>
      </c>
      <c r="Z14" s="118"/>
      <c r="AA14" s="97">
        <v>20</v>
      </c>
      <c r="AB14" s="98" t="str">
        <f t="shared" si="1"/>
        <v>25.08</v>
      </c>
      <c r="AC14" s="181">
        <f t="shared" si="2"/>
        <v>13994.64</v>
      </c>
      <c r="AD14" s="118"/>
      <c r="AE14" s="97">
        <v>20</v>
      </c>
      <c r="AF14" s="98" t="str">
        <f t="shared" si="3"/>
        <v>25.71</v>
      </c>
      <c r="AG14" s="181">
        <f t="shared" si="4"/>
        <v>14346.18</v>
      </c>
      <c r="AH14" s="118"/>
      <c r="AI14" s="97">
        <v>20</v>
      </c>
      <c r="AJ14" s="98" t="str">
        <f t="shared" si="5"/>
        <v>26.22</v>
      </c>
      <c r="AK14" s="182">
        <f t="shared" si="6"/>
        <v>14630.76</v>
      </c>
      <c r="AM14" s="77"/>
      <c r="AN14" s="83"/>
      <c r="AQ14" s="77"/>
      <c r="AR14" s="83"/>
      <c r="AU14" s="77"/>
      <c r="AV14" s="83"/>
      <c r="AY14" s="77"/>
      <c r="AZ14" s="83"/>
      <c r="BC14" s="77"/>
      <c r="BD14" s="83"/>
      <c r="BG14" s="77"/>
      <c r="BH14" s="83"/>
      <c r="BK14" s="77"/>
      <c r="BL14" s="83"/>
      <c r="BO14" s="77"/>
      <c r="BP14" s="83"/>
      <c r="BS14" s="77"/>
      <c r="BT14" s="83"/>
      <c r="BW14" s="77"/>
      <c r="BX14" s="83"/>
      <c r="CA14" s="77"/>
      <c r="CB14" s="83"/>
      <c r="CE14" s="77"/>
      <c r="CF14" s="83"/>
      <c r="CI14" s="77"/>
      <c r="CJ14" s="83"/>
      <c r="CM14" s="77"/>
      <c r="CN14" s="83"/>
      <c r="CQ14" s="77"/>
      <c r="CR14" s="83"/>
      <c r="CU14" s="77"/>
      <c r="CV14" s="83"/>
      <c r="CY14" s="77"/>
      <c r="CZ14" s="83"/>
      <c r="DC14" s="77"/>
      <c r="DD14" s="83"/>
      <c r="DG14" s="77"/>
      <c r="DH14" s="83"/>
      <c r="DK14" s="77"/>
      <c r="DL14" s="83"/>
      <c r="DO14" s="77"/>
      <c r="DP14" s="83"/>
      <c r="DS14" s="77"/>
      <c r="DT14" s="83"/>
      <c r="DW14" s="77"/>
      <c r="DX14" s="83"/>
      <c r="EA14" s="77"/>
      <c r="EB14" s="83"/>
      <c r="EE14" s="77"/>
      <c r="EF14" s="83"/>
      <c r="EI14" s="77"/>
      <c r="EJ14" s="83"/>
      <c r="EM14" s="77"/>
      <c r="EN14" s="83"/>
      <c r="EQ14" s="77"/>
      <c r="ER14" s="83"/>
      <c r="EU14" s="77"/>
      <c r="EV14" s="83"/>
      <c r="EY14" s="77"/>
      <c r="EZ14" s="83"/>
      <c r="FC14" s="77"/>
      <c r="FD14" s="83"/>
      <c r="FG14" s="77"/>
      <c r="FH14" s="83"/>
      <c r="FK14" s="77"/>
      <c r="FL14" s="83"/>
      <c r="FO14" s="77"/>
      <c r="FP14" s="83"/>
      <c r="FS14" s="77"/>
      <c r="FT14" s="83"/>
      <c r="FW14" s="77"/>
      <c r="FX14" s="83"/>
      <c r="GA14" s="77"/>
      <c r="GB14" s="83"/>
      <c r="GE14" s="77"/>
      <c r="GF14" s="83"/>
      <c r="GI14" s="77"/>
      <c r="GJ14" s="83"/>
      <c r="GM14" s="77"/>
      <c r="GN14" s="83"/>
      <c r="GQ14" s="77"/>
      <c r="GR14" s="83"/>
      <c r="GU14" s="77"/>
      <c r="GV14" s="83"/>
      <c r="GY14" s="77"/>
      <c r="GZ14" s="83"/>
      <c r="HC14" s="77"/>
      <c r="HD14" s="83"/>
      <c r="HG14" s="77"/>
      <c r="HH14" s="83"/>
      <c r="HK14" s="77"/>
      <c r="HL14" s="83"/>
      <c r="HO14" s="77"/>
      <c r="HP14" s="83"/>
    </row>
    <row r="15" spans="1:224" ht="14.5" x14ac:dyDescent="0.35">
      <c r="H15" s="7"/>
    </row>
    <row r="16" spans="1:224" x14ac:dyDescent="0.3">
      <c r="AG16" s="91"/>
      <c r="AH16" s="91"/>
      <c r="AI16" s="91"/>
      <c r="AJ16" s="91"/>
      <c r="AK16" s="91"/>
      <c r="AL16" s="94"/>
      <c r="AM16" s="91"/>
      <c r="AN16" s="91"/>
      <c r="AO16" s="91"/>
      <c r="AP16" s="94"/>
      <c r="AQ16" s="91"/>
      <c r="AR16" s="91"/>
      <c r="AS16" s="91"/>
      <c r="AT16" s="94"/>
      <c r="AU16" s="91"/>
      <c r="AV16" s="91"/>
    </row>
    <row r="17" spans="1:48" x14ac:dyDescent="0.3">
      <c r="B17" s="82"/>
      <c r="C17" s="78"/>
      <c r="W17" s="76" t="s">
        <v>43</v>
      </c>
      <c r="X17" s="78"/>
      <c r="Y17" s="78"/>
      <c r="AB17" s="78"/>
      <c r="AE17" s="76" t="s">
        <v>44</v>
      </c>
      <c r="AF17" s="78"/>
      <c r="AG17" s="120"/>
      <c r="AH17" s="91"/>
      <c r="AI17" s="91"/>
      <c r="AJ17" s="91"/>
      <c r="AK17" s="91"/>
      <c r="AL17" s="91"/>
      <c r="AM17" s="92"/>
      <c r="AN17" s="93"/>
      <c r="AO17" s="91"/>
      <c r="AP17" s="91"/>
      <c r="AQ17" s="92"/>
      <c r="AR17" s="93"/>
      <c r="AS17" s="91"/>
      <c r="AT17" s="91"/>
      <c r="AU17" s="92"/>
      <c r="AV17" s="93"/>
    </row>
    <row r="18" spans="1:48" x14ac:dyDescent="0.3">
      <c r="A18" s="76" t="s">
        <v>43</v>
      </c>
      <c r="B18" s="77"/>
      <c r="C18" s="78"/>
      <c r="D18" s="78"/>
      <c r="G18" s="78"/>
      <c r="I18" s="76" t="s">
        <v>44</v>
      </c>
      <c r="J18" s="77"/>
      <c r="K18" s="78"/>
      <c r="L18" s="78"/>
      <c r="W18" s="77"/>
      <c r="X18" s="78"/>
      <c r="Y18" s="78"/>
      <c r="AB18" s="78"/>
      <c r="AE18" s="76" t="s">
        <v>46</v>
      </c>
      <c r="AF18" s="78"/>
      <c r="AG18" s="120"/>
      <c r="AH18" s="91"/>
      <c r="AI18" s="91"/>
      <c r="AJ18" s="91"/>
      <c r="AK18" s="91"/>
      <c r="AL18" s="91"/>
      <c r="AM18" s="92"/>
      <c r="AN18" s="93"/>
      <c r="AO18" s="91"/>
      <c r="AP18" s="91"/>
      <c r="AQ18" s="92"/>
      <c r="AR18" s="93"/>
      <c r="AS18" s="91"/>
      <c r="AT18" s="91"/>
      <c r="AU18" s="92"/>
      <c r="AV18" s="93"/>
    </row>
    <row r="19" spans="1:48" x14ac:dyDescent="0.3">
      <c r="A19" s="76" t="s">
        <v>45</v>
      </c>
      <c r="B19" s="77"/>
      <c r="C19" s="78"/>
      <c r="D19" s="78"/>
      <c r="G19" s="78"/>
      <c r="I19" s="76" t="s">
        <v>46</v>
      </c>
      <c r="J19" s="77"/>
      <c r="K19" s="78"/>
      <c r="L19" s="78"/>
      <c r="V19" s="95"/>
      <c r="W19" s="95"/>
      <c r="AB19" s="78"/>
      <c r="AF19" s="78"/>
      <c r="AG19" s="120"/>
      <c r="AH19" s="91"/>
      <c r="AI19" s="91"/>
      <c r="AJ19" s="91"/>
      <c r="AK19" s="91"/>
      <c r="AL19" s="91"/>
      <c r="AM19" s="92"/>
      <c r="AN19" s="93"/>
      <c r="AO19" s="91"/>
      <c r="AP19" s="91"/>
      <c r="AQ19" s="92"/>
      <c r="AR19" s="93"/>
      <c r="AS19" s="91"/>
      <c r="AT19" s="91"/>
      <c r="AU19" s="92"/>
      <c r="AV19" s="93"/>
    </row>
    <row r="20" spans="1:48" x14ac:dyDescent="0.3">
      <c r="G20" s="78"/>
      <c r="I20" s="76" t="s">
        <v>47</v>
      </c>
      <c r="J20" s="77"/>
      <c r="K20" s="78"/>
      <c r="L20" s="78"/>
      <c r="AB20" s="78"/>
      <c r="AE20" s="76" t="s">
        <v>74</v>
      </c>
      <c r="AF20" s="78"/>
      <c r="AG20" s="120"/>
      <c r="AH20" s="91"/>
      <c r="AI20" s="91"/>
      <c r="AJ20" s="91"/>
      <c r="AK20" s="91"/>
      <c r="AL20" s="91"/>
      <c r="AM20" s="92"/>
      <c r="AN20" s="93"/>
      <c r="AO20" s="91"/>
      <c r="AP20" s="91"/>
      <c r="AQ20" s="92"/>
      <c r="AR20" s="93"/>
      <c r="AS20" s="91"/>
      <c r="AT20" s="91"/>
      <c r="AU20" s="92"/>
      <c r="AV20" s="93"/>
    </row>
    <row r="21" spans="1:48" x14ac:dyDescent="0.3">
      <c r="G21" s="78"/>
      <c r="I21" s="76" t="s">
        <v>48</v>
      </c>
      <c r="J21" s="77"/>
      <c r="K21" s="78"/>
      <c r="L21" s="78"/>
      <c r="AB21" s="78"/>
      <c r="AF21" s="78"/>
      <c r="AG21" s="120"/>
      <c r="AH21" s="91"/>
      <c r="AI21" s="91"/>
      <c r="AJ21" s="91"/>
      <c r="AK21" s="91"/>
      <c r="AL21" s="91"/>
      <c r="AM21" s="92"/>
      <c r="AN21" s="93"/>
      <c r="AO21" s="91"/>
      <c r="AP21" s="91"/>
      <c r="AQ21" s="92"/>
      <c r="AR21" s="93"/>
      <c r="AS21" s="91"/>
      <c r="AT21" s="91"/>
      <c r="AU21" s="92"/>
      <c r="AV21" s="93"/>
    </row>
    <row r="22" spans="1:48" ht="14.5" x14ac:dyDescent="0.35">
      <c r="G22" s="78"/>
      <c r="I22" s="76" t="s">
        <v>49</v>
      </c>
      <c r="J22" s="77"/>
      <c r="K22" s="78"/>
      <c r="L22" s="78"/>
      <c r="Q22" s="76" t="s">
        <v>50</v>
      </c>
      <c r="AB22" s="78"/>
      <c r="AG22" s="91"/>
      <c r="AH22" s="91"/>
      <c r="AI22" s="91"/>
      <c r="AJ22" s="91"/>
      <c r="AK22" s="91"/>
      <c r="AL22" s="18"/>
      <c r="AM22" s="92"/>
      <c r="AN22" s="93"/>
      <c r="AO22" s="91"/>
      <c r="AP22" s="91"/>
      <c r="AQ22" s="92"/>
      <c r="AR22" s="93"/>
      <c r="AS22" s="91"/>
      <c r="AT22" s="91"/>
      <c r="AU22" s="92"/>
      <c r="AV22" s="93"/>
    </row>
    <row r="23" spans="1:48" ht="14.5" x14ac:dyDescent="0.35">
      <c r="G23" s="78"/>
      <c r="Q23"/>
      <c r="W23" s="76" t="s">
        <v>60</v>
      </c>
      <c r="AE23" s="76" t="s">
        <v>50</v>
      </c>
      <c r="AG23" s="91"/>
      <c r="AH23" s="91"/>
      <c r="AI23" s="91"/>
      <c r="AJ23" s="91"/>
      <c r="AK23" s="91"/>
      <c r="AL23" s="91"/>
      <c r="AM23" s="92"/>
      <c r="AN23" s="93"/>
      <c r="AO23" s="91"/>
      <c r="AP23" s="91"/>
      <c r="AQ23" s="92"/>
      <c r="AR23" s="93"/>
      <c r="AS23" s="91"/>
      <c r="AT23" s="91"/>
      <c r="AU23" s="92"/>
      <c r="AV23" s="93"/>
    </row>
    <row r="24" spans="1:48" x14ac:dyDescent="0.3">
      <c r="A24" s="76" t="s">
        <v>25</v>
      </c>
      <c r="AG24" s="91"/>
      <c r="AH24" s="91"/>
      <c r="AI24" s="91"/>
      <c r="AJ24" s="91"/>
      <c r="AK24" s="91"/>
      <c r="AL24" s="91"/>
      <c r="AM24" s="92"/>
      <c r="AN24" s="93"/>
      <c r="AO24" s="91"/>
      <c r="AP24" s="91"/>
      <c r="AQ24" s="92"/>
      <c r="AR24" s="93"/>
      <c r="AS24" s="91"/>
      <c r="AT24" s="91"/>
      <c r="AU24" s="92"/>
      <c r="AV24" s="93"/>
    </row>
    <row r="25" spans="1:48" x14ac:dyDescent="0.3">
      <c r="AG25" s="91"/>
      <c r="AH25" s="91"/>
      <c r="AI25" s="91"/>
      <c r="AJ25" s="91"/>
      <c r="AK25" s="91"/>
      <c r="AL25" s="91"/>
      <c r="AM25" s="92"/>
      <c r="AN25" s="93"/>
      <c r="AO25" s="91"/>
      <c r="AP25" s="91"/>
      <c r="AQ25" s="92"/>
      <c r="AR25" s="93"/>
      <c r="AS25" s="91"/>
      <c r="AT25" s="91"/>
      <c r="AU25" s="92"/>
      <c r="AV25" s="93"/>
    </row>
    <row r="26" spans="1:48" ht="14.5" x14ac:dyDescent="0.35">
      <c r="H26"/>
      <c r="I26"/>
      <c r="J26"/>
      <c r="K26"/>
      <c r="L26"/>
      <c r="P26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</row>
    <row r="27" spans="1:48" ht="14.5" x14ac:dyDescent="0.35">
      <c r="M27"/>
      <c r="N27"/>
      <c r="O27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</row>
    <row r="28" spans="1:48" x14ac:dyDescent="0.3"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</row>
    <row r="29" spans="1:48" x14ac:dyDescent="0.3"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</row>
    <row r="30" spans="1:48" x14ac:dyDescent="0.3"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</row>
    <row r="31" spans="1:48" x14ac:dyDescent="0.3"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</row>
    <row r="32" spans="1:48" x14ac:dyDescent="0.3"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</row>
    <row r="33" spans="33:48" x14ac:dyDescent="0.3"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</row>
    <row r="34" spans="33:48" x14ac:dyDescent="0.3"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</row>
    <row r="35" spans="33:48" x14ac:dyDescent="0.3"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</row>
    <row r="36" spans="33:48" x14ac:dyDescent="0.3"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</row>
    <row r="37" spans="33:48" x14ac:dyDescent="0.3"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</row>
    <row r="38" spans="33:48" x14ac:dyDescent="0.3"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</row>
    <row r="39" spans="33:48" x14ac:dyDescent="0.3"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</row>
    <row r="40" spans="33:48" x14ac:dyDescent="0.3"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</row>
    <row r="41" spans="33:48" x14ac:dyDescent="0.3"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</row>
    <row r="42" spans="33:48" x14ac:dyDescent="0.3"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</row>
    <row r="43" spans="33:48" x14ac:dyDescent="0.3"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</row>
    <row r="44" spans="33:48" x14ac:dyDescent="0.3"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</row>
    <row r="45" spans="33:48" x14ac:dyDescent="0.3"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</row>
    <row r="46" spans="33:48" x14ac:dyDescent="0.3"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</row>
    <row r="47" spans="33:48" x14ac:dyDescent="0.3"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</row>
    <row r="48" spans="33:48" x14ac:dyDescent="0.3"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</row>
    <row r="49" spans="36:48" x14ac:dyDescent="0.3"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</row>
    <row r="50" spans="36:48" x14ac:dyDescent="0.3"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</row>
    <row r="51" spans="36:48" x14ac:dyDescent="0.3"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</row>
    <row r="52" spans="36:48" x14ac:dyDescent="0.3"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</row>
    <row r="53" spans="36:48" x14ac:dyDescent="0.3">
      <c r="AJ53" s="91"/>
      <c r="AK53" s="91"/>
      <c r="AL53" s="91"/>
      <c r="AM53" s="91"/>
      <c r="AN53" s="91"/>
      <c r="AO53" s="91"/>
      <c r="AP53" s="91"/>
      <c r="AQ53" s="91"/>
      <c r="AR53" s="91"/>
      <c r="AS53" s="91"/>
      <c r="AT53" s="91"/>
      <c r="AU53" s="91"/>
      <c r="AV53" s="91"/>
    </row>
    <row r="54" spans="36:48" x14ac:dyDescent="0.3">
      <c r="AJ54" s="91"/>
      <c r="AK54" s="91"/>
      <c r="AL54" s="91"/>
      <c r="AM54" s="91"/>
      <c r="AN54" s="91"/>
      <c r="AO54" s="91"/>
      <c r="AP54" s="91"/>
      <c r="AQ54" s="91"/>
      <c r="AR54" s="91"/>
      <c r="AS54" s="91"/>
      <c r="AT54" s="91"/>
      <c r="AU54" s="91"/>
      <c r="AV54" s="91"/>
    </row>
    <row r="55" spans="36:48" x14ac:dyDescent="0.3">
      <c r="AJ55" s="91"/>
      <c r="AK55" s="91"/>
      <c r="AL55" s="91"/>
      <c r="AM55" s="91"/>
      <c r="AN55" s="91"/>
      <c r="AO55" s="91"/>
      <c r="AP55" s="91"/>
      <c r="AQ55" s="91"/>
      <c r="AR55" s="91"/>
      <c r="AS55" s="91"/>
      <c r="AT55" s="91"/>
      <c r="AU55" s="91"/>
      <c r="AV55" s="91"/>
    </row>
    <row r="56" spans="36:48" x14ac:dyDescent="0.3"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</row>
    <row r="57" spans="36:48" x14ac:dyDescent="0.3">
      <c r="AJ57" s="91"/>
      <c r="AK57" s="91"/>
      <c r="AL57" s="91"/>
      <c r="AM57" s="91"/>
      <c r="AN57" s="91"/>
      <c r="AO57" s="91"/>
      <c r="AP57" s="91"/>
      <c r="AQ57" s="91"/>
      <c r="AR57" s="91"/>
      <c r="AS57" s="91"/>
      <c r="AT57" s="91"/>
      <c r="AU57" s="91"/>
      <c r="AV57" s="91"/>
    </row>
    <row r="58" spans="36:48" x14ac:dyDescent="0.3">
      <c r="AJ58" s="91"/>
      <c r="AK58" s="91"/>
      <c r="AL58" s="91"/>
      <c r="AM58" s="91"/>
      <c r="AN58" s="91"/>
      <c r="AO58" s="91"/>
      <c r="AP58" s="91"/>
      <c r="AQ58" s="91"/>
      <c r="AR58" s="91"/>
      <c r="AS58" s="91"/>
      <c r="AT58" s="91"/>
      <c r="AU58" s="91"/>
      <c r="AV58" s="91"/>
    </row>
  </sheetData>
  <sheetProtection algorithmName="SHA-512" hashValue="vxTxiJuuP32dyYHLRg6G3YsMxTvg8H+lZvLHpyVdC7fklij8jjBWyVHbAUJwAHkONDlhBXA9CaMpcBZfHDVWMQ==" saltValue="COi39FZOYhoDnSuUFwzZOQ==" spinCount="100000" sheet="1" objects="1" scenarios="1"/>
  <pageMargins left="0.2" right="0.2" top="0.75" bottom="0.7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FA50D-133C-4D3D-9118-BD46D0652FD7}">
  <sheetPr>
    <tabColor rgb="FF00B0F0"/>
    <pageSetUpPr fitToPage="1"/>
  </sheetPr>
  <dimension ref="A1:V36"/>
  <sheetViews>
    <sheetView zoomScaleNormal="100" workbookViewId="0"/>
  </sheetViews>
  <sheetFormatPr defaultColWidth="8.90625" defaultRowHeight="15.5" x14ac:dyDescent="0.35"/>
  <cols>
    <col min="1" max="1" width="5.6328125" style="183" customWidth="1"/>
    <col min="2" max="2" width="5.6328125" style="183" bestFit="1" customWidth="1"/>
    <col min="3" max="3" width="10.36328125" style="183" customWidth="1"/>
    <col min="4" max="4" width="2.1796875" style="183" customWidth="1"/>
    <col min="5" max="5" width="8.36328125" style="183" bestFit="1" customWidth="1"/>
    <col min="6" max="6" width="7" style="183" bestFit="1" customWidth="1"/>
    <col min="7" max="7" width="2.36328125" style="183" customWidth="1"/>
    <col min="8" max="8" width="8.36328125" style="183" bestFit="1" customWidth="1"/>
    <col min="9" max="9" width="7.1796875" style="183" bestFit="1" customWidth="1"/>
    <col min="10" max="10" width="2.54296875" style="183" customWidth="1"/>
    <col min="11" max="11" width="8.36328125" style="183" bestFit="1" customWidth="1"/>
    <col min="12" max="12" width="3.6328125" style="183" customWidth="1"/>
    <col min="13" max="13" width="5.6328125" style="183" bestFit="1" customWidth="1"/>
    <col min="14" max="14" width="12.453125" style="183" bestFit="1" customWidth="1"/>
    <col min="15" max="15" width="2.6328125" style="183" customWidth="1"/>
    <col min="16" max="16" width="8.36328125" style="183" bestFit="1" customWidth="1"/>
    <col min="17" max="17" width="7" style="183" bestFit="1" customWidth="1"/>
    <col min="18" max="18" width="2.36328125" style="183" customWidth="1"/>
    <col min="19" max="19" width="8.36328125" style="183" bestFit="1" customWidth="1"/>
    <col min="20" max="20" width="7.1796875" style="183" bestFit="1" customWidth="1"/>
    <col min="21" max="21" width="2.08984375" style="183" customWidth="1"/>
    <col min="22" max="22" width="8.36328125" style="183" bestFit="1" customWidth="1"/>
    <col min="23" max="16384" width="8.90625" style="183"/>
  </cols>
  <sheetData>
    <row r="1" spans="1:22" ht="18" customHeight="1" x14ac:dyDescent="0.35">
      <c r="A1" s="183" t="s">
        <v>51</v>
      </c>
      <c r="D1" s="184"/>
    </row>
    <row r="2" spans="1:22" ht="18" customHeight="1" x14ac:dyDescent="0.35">
      <c r="A2" s="183" t="s">
        <v>52</v>
      </c>
    </row>
    <row r="3" spans="1:22" ht="18" customHeight="1" x14ac:dyDescent="0.35">
      <c r="C3" s="183" t="s">
        <v>53</v>
      </c>
      <c r="N3" s="206" t="s">
        <v>56</v>
      </c>
    </row>
    <row r="4" spans="1:22" ht="18" customHeight="1" x14ac:dyDescent="0.35">
      <c r="B4" s="183" t="s">
        <v>54</v>
      </c>
      <c r="C4" s="185" t="s">
        <v>67</v>
      </c>
      <c r="D4" s="186"/>
      <c r="E4" s="186" t="s">
        <v>55</v>
      </c>
      <c r="F4" s="185" t="s">
        <v>68</v>
      </c>
      <c r="G4" s="186"/>
      <c r="H4" s="186" t="s">
        <v>55</v>
      </c>
      <c r="I4" s="185" t="s">
        <v>69</v>
      </c>
      <c r="J4" s="186"/>
      <c r="K4" s="187" t="s">
        <v>55</v>
      </c>
      <c r="M4" s="183" t="s">
        <v>54</v>
      </c>
      <c r="N4" s="185" t="s">
        <v>67</v>
      </c>
      <c r="O4" s="186"/>
      <c r="P4" s="186" t="s">
        <v>55</v>
      </c>
      <c r="Q4" s="185" t="s">
        <v>68</v>
      </c>
      <c r="R4" s="186"/>
      <c r="S4" s="186" t="s">
        <v>55</v>
      </c>
      <c r="T4" s="185" t="s">
        <v>69</v>
      </c>
      <c r="U4" s="186"/>
      <c r="V4" s="187" t="s">
        <v>55</v>
      </c>
    </row>
    <row r="5" spans="1:22" ht="18" customHeight="1" x14ac:dyDescent="0.35">
      <c r="B5" s="183">
        <v>0</v>
      </c>
      <c r="C5" s="188">
        <v>26.8</v>
      </c>
      <c r="D5" s="189"/>
      <c r="E5" s="190">
        <v>34900</v>
      </c>
      <c r="F5" s="191">
        <v>28.9</v>
      </c>
      <c r="G5" s="189"/>
      <c r="H5" s="190">
        <v>37633</v>
      </c>
      <c r="I5" s="191">
        <v>31.36</v>
      </c>
      <c r="J5" s="189"/>
      <c r="K5" s="192">
        <v>40831</v>
      </c>
      <c r="M5" s="183">
        <v>0</v>
      </c>
      <c r="N5" s="205" t="str">
        <f>FIXED(C5*1.03)</f>
        <v>27.60</v>
      </c>
      <c r="O5" s="189"/>
      <c r="P5" s="190">
        <f>N5*1302</f>
        <v>35935.200000000004</v>
      </c>
      <c r="Q5" s="193" t="str">
        <f>FIXED(F5*1.03)</f>
        <v>29.77</v>
      </c>
      <c r="R5" s="189"/>
      <c r="S5" s="190">
        <f>Q5*1302</f>
        <v>38760.54</v>
      </c>
      <c r="T5" s="193" t="str">
        <f>FIXED(I5*1.03)</f>
        <v>32.30</v>
      </c>
      <c r="U5" s="189"/>
      <c r="V5" s="192">
        <f>T5*1302</f>
        <v>42054.6</v>
      </c>
    </row>
    <row r="6" spans="1:22" ht="18" customHeight="1" x14ac:dyDescent="0.35">
      <c r="B6" s="183">
        <v>1</v>
      </c>
      <c r="C6" s="188">
        <v>27.38</v>
      </c>
      <c r="D6" s="189"/>
      <c r="E6" s="190">
        <v>35651</v>
      </c>
      <c r="F6" s="191">
        <v>29.7</v>
      </c>
      <c r="G6" s="189"/>
      <c r="H6" s="190">
        <v>38669</v>
      </c>
      <c r="I6" s="191">
        <v>32.22</v>
      </c>
      <c r="J6" s="189"/>
      <c r="K6" s="192">
        <v>41945</v>
      </c>
      <c r="M6" s="183">
        <v>1</v>
      </c>
      <c r="N6" s="193" t="str">
        <f t="shared" ref="N6:N16" si="0">FIXED(C6*1.03)</f>
        <v>28.20</v>
      </c>
      <c r="O6" s="189"/>
      <c r="P6" s="190">
        <f t="shared" ref="P6:P15" si="1">N6*1302</f>
        <v>36716.400000000001</v>
      </c>
      <c r="Q6" s="193" t="str">
        <f t="shared" ref="Q6:Q16" si="2">FIXED(F6*1.03)</f>
        <v>30.59</v>
      </c>
      <c r="R6" s="189"/>
      <c r="S6" s="190">
        <f t="shared" ref="S6:S16" si="3">Q6*1302</f>
        <v>39828.18</v>
      </c>
      <c r="T6" s="193" t="str">
        <f t="shared" ref="T6:T16" si="4">FIXED(I6*1.03)</f>
        <v>33.19</v>
      </c>
      <c r="U6" s="189"/>
      <c r="V6" s="192">
        <f t="shared" ref="V6:V16" si="5">T6*1302</f>
        <v>43213.38</v>
      </c>
    </row>
    <row r="7" spans="1:22" ht="18" customHeight="1" x14ac:dyDescent="0.35">
      <c r="B7" s="183">
        <v>2</v>
      </c>
      <c r="C7" s="188">
        <v>28.13</v>
      </c>
      <c r="D7" s="189"/>
      <c r="E7" s="190">
        <v>36622</v>
      </c>
      <c r="F7" s="191">
        <v>30.51</v>
      </c>
      <c r="G7" s="189"/>
      <c r="H7" s="190">
        <v>39730</v>
      </c>
      <c r="I7" s="191">
        <v>33.1</v>
      </c>
      <c r="J7" s="189"/>
      <c r="K7" s="192">
        <v>43097</v>
      </c>
      <c r="M7" s="183">
        <v>2</v>
      </c>
      <c r="N7" s="193" t="str">
        <f t="shared" si="0"/>
        <v>28.97</v>
      </c>
      <c r="O7" s="189"/>
      <c r="P7" s="190">
        <f t="shared" si="1"/>
        <v>37718.939999999995</v>
      </c>
      <c r="Q7" s="193" t="str">
        <f t="shared" si="2"/>
        <v>31.43</v>
      </c>
      <c r="R7" s="189"/>
      <c r="S7" s="190">
        <f t="shared" si="3"/>
        <v>40921.86</v>
      </c>
      <c r="T7" s="193" t="str">
        <f t="shared" si="4"/>
        <v>34.09</v>
      </c>
      <c r="U7" s="189"/>
      <c r="V7" s="192">
        <f t="shared" si="5"/>
        <v>44385.180000000008</v>
      </c>
    </row>
    <row r="8" spans="1:22" ht="18" customHeight="1" x14ac:dyDescent="0.35">
      <c r="B8" s="183">
        <v>3</v>
      </c>
      <c r="C8" s="188">
        <v>28.9</v>
      </c>
      <c r="D8" s="189"/>
      <c r="E8" s="190">
        <v>37633</v>
      </c>
      <c r="F8" s="191">
        <v>31.36</v>
      </c>
      <c r="G8" s="189"/>
      <c r="H8" s="190">
        <v>40831</v>
      </c>
      <c r="I8" s="191">
        <v>34.020000000000003</v>
      </c>
      <c r="J8" s="189"/>
      <c r="K8" s="192">
        <v>44289</v>
      </c>
      <c r="M8" s="183">
        <v>3</v>
      </c>
      <c r="N8" s="193" t="str">
        <f t="shared" si="0"/>
        <v>29.77</v>
      </c>
      <c r="O8" s="189"/>
      <c r="P8" s="190">
        <f t="shared" si="1"/>
        <v>38760.54</v>
      </c>
      <c r="Q8" s="193" t="str">
        <f t="shared" si="2"/>
        <v>32.30</v>
      </c>
      <c r="R8" s="189"/>
      <c r="S8" s="190">
        <f t="shared" si="3"/>
        <v>42054.6</v>
      </c>
      <c r="T8" s="193" t="str">
        <f t="shared" si="4"/>
        <v>35.04</v>
      </c>
      <c r="U8" s="189"/>
      <c r="V8" s="192">
        <f t="shared" si="5"/>
        <v>45622.080000000002</v>
      </c>
    </row>
    <row r="9" spans="1:22" ht="18" customHeight="1" x14ac:dyDescent="0.35">
      <c r="B9" s="183">
        <v>4</v>
      </c>
      <c r="C9" s="188">
        <v>29.7</v>
      </c>
      <c r="D9" s="189"/>
      <c r="E9" s="190">
        <v>38669</v>
      </c>
      <c r="F9" s="191">
        <v>32.22</v>
      </c>
      <c r="G9" s="189"/>
      <c r="H9" s="190">
        <v>41945</v>
      </c>
      <c r="I9" s="191">
        <v>34.950000000000003</v>
      </c>
      <c r="J9" s="189"/>
      <c r="K9" s="192">
        <v>45506</v>
      </c>
      <c r="M9" s="183">
        <v>4</v>
      </c>
      <c r="N9" s="193" t="str">
        <f t="shared" si="0"/>
        <v>30.59</v>
      </c>
      <c r="O9" s="189"/>
      <c r="P9" s="190">
        <f t="shared" si="1"/>
        <v>39828.18</v>
      </c>
      <c r="Q9" s="193" t="str">
        <f t="shared" si="2"/>
        <v>33.19</v>
      </c>
      <c r="R9" s="189"/>
      <c r="S9" s="190">
        <f t="shared" si="3"/>
        <v>43213.38</v>
      </c>
      <c r="T9" s="193" t="str">
        <f t="shared" si="4"/>
        <v>36.00</v>
      </c>
      <c r="U9" s="189"/>
      <c r="V9" s="192">
        <f t="shared" si="5"/>
        <v>46872</v>
      </c>
    </row>
    <row r="10" spans="1:22" ht="18" customHeight="1" x14ac:dyDescent="0.35">
      <c r="B10" s="183">
        <v>5</v>
      </c>
      <c r="C10" s="188">
        <v>30.51</v>
      </c>
      <c r="D10" s="189"/>
      <c r="E10" s="190">
        <v>39730</v>
      </c>
      <c r="F10" s="191">
        <v>33.1</v>
      </c>
      <c r="G10" s="189"/>
      <c r="H10" s="190">
        <v>43097</v>
      </c>
      <c r="I10" s="191">
        <v>35.92</v>
      </c>
      <c r="J10" s="189"/>
      <c r="K10" s="192">
        <v>46762</v>
      </c>
      <c r="M10" s="183">
        <v>5</v>
      </c>
      <c r="N10" s="193" t="str">
        <f t="shared" si="0"/>
        <v>31.43</v>
      </c>
      <c r="O10" s="189"/>
      <c r="P10" s="190">
        <f t="shared" si="1"/>
        <v>40921.86</v>
      </c>
      <c r="Q10" s="193" t="str">
        <f t="shared" si="2"/>
        <v>34.09</v>
      </c>
      <c r="R10" s="189"/>
      <c r="S10" s="190">
        <f t="shared" si="3"/>
        <v>44385.180000000008</v>
      </c>
      <c r="T10" s="193" t="str">
        <f t="shared" si="4"/>
        <v>37.00</v>
      </c>
      <c r="U10" s="189"/>
      <c r="V10" s="192">
        <f t="shared" si="5"/>
        <v>48174</v>
      </c>
    </row>
    <row r="11" spans="1:22" ht="18" customHeight="1" x14ac:dyDescent="0.35">
      <c r="B11" s="183">
        <v>6</v>
      </c>
      <c r="C11" s="188">
        <v>31.36</v>
      </c>
      <c r="D11" s="189"/>
      <c r="E11" s="190">
        <v>40831</v>
      </c>
      <c r="F11" s="191">
        <v>34.020000000000003</v>
      </c>
      <c r="G11" s="189"/>
      <c r="H11" s="190">
        <v>44289</v>
      </c>
      <c r="I11" s="191">
        <v>36.9</v>
      </c>
      <c r="J11" s="189"/>
      <c r="K11" s="192">
        <v>48044</v>
      </c>
      <c r="M11" s="183">
        <v>6</v>
      </c>
      <c r="N11" s="193" t="str">
        <f t="shared" si="0"/>
        <v>32.30</v>
      </c>
      <c r="O11" s="189"/>
      <c r="P11" s="190">
        <f t="shared" si="1"/>
        <v>42054.6</v>
      </c>
      <c r="Q11" s="193" t="str">
        <f t="shared" si="2"/>
        <v>35.04</v>
      </c>
      <c r="R11" s="189"/>
      <c r="S11" s="190">
        <f t="shared" si="3"/>
        <v>45622.080000000002</v>
      </c>
      <c r="T11" s="193" t="str">
        <f t="shared" si="4"/>
        <v>38.01</v>
      </c>
      <c r="U11" s="189"/>
      <c r="V11" s="192">
        <f t="shared" si="5"/>
        <v>49489.02</v>
      </c>
    </row>
    <row r="12" spans="1:22" ht="18" customHeight="1" x14ac:dyDescent="0.35">
      <c r="B12" s="183">
        <v>7</v>
      </c>
      <c r="C12" s="188">
        <v>32.22</v>
      </c>
      <c r="D12" s="189"/>
      <c r="E12" s="190">
        <v>41945</v>
      </c>
      <c r="F12" s="191">
        <v>34.950000000000003</v>
      </c>
      <c r="G12" s="189"/>
      <c r="H12" s="190">
        <v>45506</v>
      </c>
      <c r="I12" s="191">
        <v>37.909999999999997</v>
      </c>
      <c r="J12" s="189"/>
      <c r="K12" s="192">
        <v>49365</v>
      </c>
      <c r="M12" s="183">
        <v>7</v>
      </c>
      <c r="N12" s="193" t="str">
        <f t="shared" si="0"/>
        <v>33.19</v>
      </c>
      <c r="O12" s="189"/>
      <c r="P12" s="190">
        <f t="shared" si="1"/>
        <v>43213.38</v>
      </c>
      <c r="Q12" s="193" t="str">
        <f t="shared" si="2"/>
        <v>36.00</v>
      </c>
      <c r="R12" s="189"/>
      <c r="S12" s="190">
        <f t="shared" si="3"/>
        <v>46872</v>
      </c>
      <c r="T12" s="193" t="str">
        <f t="shared" si="4"/>
        <v>39.05</v>
      </c>
      <c r="U12" s="189"/>
      <c r="V12" s="192">
        <f t="shared" si="5"/>
        <v>50843.1</v>
      </c>
    </row>
    <row r="13" spans="1:22" ht="18" customHeight="1" x14ac:dyDescent="0.35">
      <c r="B13" s="183">
        <v>8</v>
      </c>
      <c r="C13" s="188">
        <v>33.1</v>
      </c>
      <c r="D13" s="189"/>
      <c r="E13" s="190">
        <v>43097</v>
      </c>
      <c r="F13" s="191">
        <v>35.92</v>
      </c>
      <c r="G13" s="189"/>
      <c r="H13" s="190">
        <v>46762</v>
      </c>
      <c r="I13" s="191">
        <v>38.96</v>
      </c>
      <c r="J13" s="189"/>
      <c r="K13" s="192">
        <v>50725</v>
      </c>
      <c r="M13" s="183">
        <v>8</v>
      </c>
      <c r="N13" s="193" t="str">
        <f t="shared" si="0"/>
        <v>34.09</v>
      </c>
      <c r="O13" s="189"/>
      <c r="P13" s="190">
        <f t="shared" si="1"/>
        <v>44385.180000000008</v>
      </c>
      <c r="Q13" s="193" t="str">
        <f t="shared" si="2"/>
        <v>37.00</v>
      </c>
      <c r="R13" s="189"/>
      <c r="S13" s="190">
        <f t="shared" si="3"/>
        <v>48174</v>
      </c>
      <c r="T13" s="193" t="str">
        <f t="shared" si="4"/>
        <v>40.13</v>
      </c>
      <c r="U13" s="189"/>
      <c r="V13" s="192">
        <f t="shared" si="5"/>
        <v>52249.26</v>
      </c>
    </row>
    <row r="14" spans="1:22" ht="18" customHeight="1" x14ac:dyDescent="0.35">
      <c r="B14" s="183">
        <v>10</v>
      </c>
      <c r="C14" s="188">
        <v>34.950000000000003</v>
      </c>
      <c r="D14" s="189"/>
      <c r="E14" s="190">
        <v>45506</v>
      </c>
      <c r="F14" s="191">
        <v>37.909999999999997</v>
      </c>
      <c r="G14" s="189"/>
      <c r="H14" s="190">
        <v>49365</v>
      </c>
      <c r="I14" s="191">
        <v>41.13</v>
      </c>
      <c r="J14" s="189"/>
      <c r="K14" s="192">
        <v>53548</v>
      </c>
      <c r="M14" s="183">
        <v>10</v>
      </c>
      <c r="N14" s="193" t="str">
        <f t="shared" si="0"/>
        <v>36.00</v>
      </c>
      <c r="O14" s="189"/>
      <c r="P14" s="190">
        <f t="shared" si="1"/>
        <v>46872</v>
      </c>
      <c r="Q14" s="193" t="str">
        <f t="shared" si="2"/>
        <v>39.05</v>
      </c>
      <c r="R14" s="189"/>
      <c r="S14" s="190">
        <f t="shared" si="3"/>
        <v>50843.1</v>
      </c>
      <c r="T14" s="193" t="str">
        <f t="shared" si="4"/>
        <v>42.36</v>
      </c>
      <c r="U14" s="189"/>
      <c r="V14" s="192">
        <f t="shared" si="5"/>
        <v>55152.72</v>
      </c>
    </row>
    <row r="15" spans="1:22" ht="18" customHeight="1" x14ac:dyDescent="0.35">
      <c r="B15" s="183">
        <v>15</v>
      </c>
      <c r="C15" s="188">
        <v>37.909999999999997</v>
      </c>
      <c r="D15" s="189"/>
      <c r="E15" s="190">
        <v>49365</v>
      </c>
      <c r="F15" s="191">
        <v>41.13</v>
      </c>
      <c r="G15" s="189"/>
      <c r="H15" s="190">
        <v>53548</v>
      </c>
      <c r="I15" s="191">
        <v>44.62</v>
      </c>
      <c r="J15" s="189"/>
      <c r="K15" s="192">
        <v>58093</v>
      </c>
      <c r="M15" s="183">
        <v>15</v>
      </c>
      <c r="N15" s="193" t="str">
        <f t="shared" si="0"/>
        <v>39.05</v>
      </c>
      <c r="O15" s="189"/>
      <c r="P15" s="190">
        <f t="shared" si="1"/>
        <v>50843.1</v>
      </c>
      <c r="Q15" s="193" t="str">
        <f t="shared" si="2"/>
        <v>42.36</v>
      </c>
      <c r="R15" s="189"/>
      <c r="S15" s="190">
        <f t="shared" si="3"/>
        <v>55152.72</v>
      </c>
      <c r="T15" s="193" t="str">
        <f t="shared" si="4"/>
        <v>45.96</v>
      </c>
      <c r="U15" s="189"/>
      <c r="V15" s="192">
        <f t="shared" si="5"/>
        <v>59839.92</v>
      </c>
    </row>
    <row r="16" spans="1:22" ht="18" customHeight="1" x14ac:dyDescent="0.35">
      <c r="B16" s="183">
        <v>20</v>
      </c>
      <c r="C16" s="194">
        <v>41.13</v>
      </c>
      <c r="D16" s="195"/>
      <c r="E16" s="196">
        <v>53548</v>
      </c>
      <c r="F16" s="197">
        <v>44.62</v>
      </c>
      <c r="G16" s="195"/>
      <c r="H16" s="196">
        <v>58093</v>
      </c>
      <c r="I16" s="197">
        <v>45.84</v>
      </c>
      <c r="J16" s="195"/>
      <c r="K16" s="198">
        <v>59686</v>
      </c>
      <c r="M16" s="183">
        <v>20</v>
      </c>
      <c r="N16" s="199" t="str">
        <f t="shared" si="0"/>
        <v>42.36</v>
      </c>
      <c r="O16" s="195"/>
      <c r="P16" s="196">
        <f>E16*1.03</f>
        <v>55154.44</v>
      </c>
      <c r="Q16" s="199" t="str">
        <f t="shared" si="2"/>
        <v>45.96</v>
      </c>
      <c r="R16" s="195"/>
      <c r="S16" s="196">
        <f t="shared" si="3"/>
        <v>59839.92</v>
      </c>
      <c r="T16" s="199" t="str">
        <f t="shared" si="4"/>
        <v>47.22</v>
      </c>
      <c r="U16" s="195"/>
      <c r="V16" s="198">
        <f t="shared" si="5"/>
        <v>61480.439999999995</v>
      </c>
    </row>
    <row r="17" spans="2:22" ht="18" customHeight="1" x14ac:dyDescent="0.35">
      <c r="C17" s="200"/>
      <c r="D17" s="189"/>
      <c r="E17" s="190"/>
      <c r="F17" s="201"/>
      <c r="G17" s="189"/>
      <c r="H17" s="190"/>
      <c r="I17" s="201"/>
      <c r="J17" s="189"/>
      <c r="K17" s="190"/>
      <c r="N17" s="202"/>
      <c r="O17" s="189"/>
      <c r="P17" s="190"/>
      <c r="Q17" s="201"/>
      <c r="R17" s="189"/>
      <c r="S17" s="190"/>
      <c r="T17" s="201"/>
      <c r="U17" s="189"/>
      <c r="V17" s="190"/>
    </row>
    <row r="18" spans="2:22" ht="18" customHeight="1" x14ac:dyDescent="0.35">
      <c r="C18" s="200"/>
      <c r="D18" s="189"/>
      <c r="E18" s="190"/>
      <c r="F18" s="201"/>
      <c r="G18" s="189"/>
      <c r="H18" s="190"/>
      <c r="I18" s="201"/>
      <c r="J18" s="189"/>
      <c r="K18" s="190"/>
    </row>
    <row r="19" spans="2:22" ht="18" customHeight="1" x14ac:dyDescent="0.35">
      <c r="C19" s="183" t="s">
        <v>61</v>
      </c>
      <c r="N19" s="183" t="s">
        <v>62</v>
      </c>
    </row>
    <row r="20" spans="2:22" ht="18" customHeight="1" x14ac:dyDescent="0.35">
      <c r="B20" s="183" t="s">
        <v>54</v>
      </c>
      <c r="C20" s="185" t="s">
        <v>67</v>
      </c>
      <c r="D20" s="186"/>
      <c r="E20" s="186" t="s">
        <v>55</v>
      </c>
      <c r="F20" s="185" t="s">
        <v>68</v>
      </c>
      <c r="G20" s="186"/>
      <c r="H20" s="186" t="s">
        <v>55</v>
      </c>
      <c r="I20" s="185" t="s">
        <v>69</v>
      </c>
      <c r="J20" s="186"/>
      <c r="K20" s="187" t="s">
        <v>55</v>
      </c>
      <c r="M20" s="183" t="s">
        <v>54</v>
      </c>
      <c r="N20" s="185" t="s">
        <v>67</v>
      </c>
      <c r="O20" s="186"/>
      <c r="P20" s="186" t="s">
        <v>55</v>
      </c>
      <c r="Q20" s="185" t="s">
        <v>68</v>
      </c>
      <c r="R20" s="186"/>
      <c r="S20" s="186" t="s">
        <v>55</v>
      </c>
      <c r="T20" s="185" t="s">
        <v>69</v>
      </c>
      <c r="U20" s="186"/>
      <c r="V20" s="187" t="s">
        <v>55</v>
      </c>
    </row>
    <row r="21" spans="2:22" ht="18" customHeight="1" x14ac:dyDescent="0.35">
      <c r="B21" s="183">
        <v>0</v>
      </c>
      <c r="C21" s="203" t="str">
        <f t="shared" ref="C21:C32" si="6">FIXED(N5*1.025)</f>
        <v>28.29</v>
      </c>
      <c r="D21" s="189"/>
      <c r="E21" s="190">
        <f>C21*1302</f>
        <v>36833.58</v>
      </c>
      <c r="F21" s="203" t="str">
        <f t="shared" ref="F21:F32" si="7">FIXED(Q5*1.025)</f>
        <v>30.51</v>
      </c>
      <c r="G21" s="189"/>
      <c r="H21" s="190">
        <f>F21*1302</f>
        <v>39724.020000000004</v>
      </c>
      <c r="I21" s="203" t="str">
        <f t="shared" ref="I21:I32" si="8">FIXED(T5*1.025)</f>
        <v>33.11</v>
      </c>
      <c r="J21" s="189"/>
      <c r="K21" s="192">
        <f>I21*1302</f>
        <v>43109.22</v>
      </c>
      <c r="M21" s="183">
        <v>0</v>
      </c>
      <c r="N21" s="203" t="str">
        <f t="shared" ref="N21:N32" si="9">FIXED(C21*1.02)</f>
        <v>28.86</v>
      </c>
      <c r="O21" s="189"/>
      <c r="P21" s="190">
        <f>N21*1302</f>
        <v>37575.72</v>
      </c>
      <c r="Q21" s="203" t="str">
        <f t="shared" ref="Q21:Q32" si="10">FIXED(F21*1.02)</f>
        <v>31.12</v>
      </c>
      <c r="R21" s="189"/>
      <c r="S21" s="190">
        <f>Q21*1302</f>
        <v>40518.239999999998</v>
      </c>
      <c r="T21" s="203" t="str">
        <f t="shared" ref="T21:T32" si="11">FIXED(I21*1.02)</f>
        <v>33.77</v>
      </c>
      <c r="U21" s="189"/>
      <c r="V21" s="192">
        <f>T21*1302</f>
        <v>43968.54</v>
      </c>
    </row>
    <row r="22" spans="2:22" ht="18" customHeight="1" x14ac:dyDescent="0.35">
      <c r="B22" s="183">
        <v>1</v>
      </c>
      <c r="C22" s="203" t="str">
        <f t="shared" si="6"/>
        <v>28.91</v>
      </c>
      <c r="D22" s="189"/>
      <c r="E22" s="190">
        <f t="shared" ref="E22:E32" si="12">C22*1302</f>
        <v>37640.82</v>
      </c>
      <c r="F22" s="203" t="str">
        <f t="shared" si="7"/>
        <v>31.35</v>
      </c>
      <c r="G22" s="189"/>
      <c r="H22" s="190">
        <f t="shared" ref="H22:H32" si="13">F22*1302</f>
        <v>40817.700000000004</v>
      </c>
      <c r="I22" s="203" t="str">
        <f t="shared" si="8"/>
        <v>34.02</v>
      </c>
      <c r="J22" s="189"/>
      <c r="K22" s="192">
        <f t="shared" ref="K22:K32" si="14">I22*1302</f>
        <v>44294.04</v>
      </c>
      <c r="M22" s="183">
        <v>1</v>
      </c>
      <c r="N22" s="203" t="str">
        <f t="shared" si="9"/>
        <v>29.49</v>
      </c>
      <c r="O22" s="189"/>
      <c r="P22" s="190">
        <f t="shared" ref="P22:P32" si="15">N22*1302</f>
        <v>38395.979999999996</v>
      </c>
      <c r="Q22" s="203" t="str">
        <f t="shared" si="10"/>
        <v>31.98</v>
      </c>
      <c r="R22" s="189"/>
      <c r="S22" s="190">
        <f t="shared" ref="S22:S31" si="16">Q22*1302</f>
        <v>41637.96</v>
      </c>
      <c r="T22" s="203" t="str">
        <f t="shared" si="11"/>
        <v>34.70</v>
      </c>
      <c r="U22" s="189"/>
      <c r="V22" s="192">
        <f t="shared" ref="V22:V32" si="17">T22*1302</f>
        <v>45179.4</v>
      </c>
    </row>
    <row r="23" spans="2:22" ht="18" customHeight="1" x14ac:dyDescent="0.35">
      <c r="B23" s="183">
        <v>2</v>
      </c>
      <c r="C23" s="203" t="str">
        <f t="shared" si="6"/>
        <v>29.69</v>
      </c>
      <c r="D23" s="189"/>
      <c r="E23" s="190">
        <f t="shared" si="12"/>
        <v>38656.380000000005</v>
      </c>
      <c r="F23" s="203" t="str">
        <f t="shared" si="7"/>
        <v>32.22</v>
      </c>
      <c r="G23" s="189"/>
      <c r="H23" s="190">
        <f t="shared" si="13"/>
        <v>41950.439999999995</v>
      </c>
      <c r="I23" s="203" t="str">
        <f t="shared" si="8"/>
        <v>34.94</v>
      </c>
      <c r="J23" s="189"/>
      <c r="K23" s="192">
        <f t="shared" si="14"/>
        <v>45491.88</v>
      </c>
      <c r="M23" s="183">
        <v>2</v>
      </c>
      <c r="N23" s="203" t="str">
        <f t="shared" si="9"/>
        <v>30.28</v>
      </c>
      <c r="O23" s="189"/>
      <c r="P23" s="190">
        <f t="shared" si="15"/>
        <v>39424.560000000005</v>
      </c>
      <c r="Q23" s="203" t="str">
        <f t="shared" si="10"/>
        <v>32.86</v>
      </c>
      <c r="R23" s="189"/>
      <c r="S23" s="190">
        <f t="shared" si="16"/>
        <v>42783.72</v>
      </c>
      <c r="T23" s="203" t="str">
        <f t="shared" si="11"/>
        <v>35.64</v>
      </c>
      <c r="U23" s="189"/>
      <c r="V23" s="192">
        <f t="shared" si="17"/>
        <v>46403.28</v>
      </c>
    </row>
    <row r="24" spans="2:22" ht="18" customHeight="1" x14ac:dyDescent="0.35">
      <c r="B24" s="183">
        <v>3</v>
      </c>
      <c r="C24" s="203" t="str">
        <f t="shared" si="6"/>
        <v>30.51</v>
      </c>
      <c r="D24" s="189"/>
      <c r="E24" s="190">
        <f t="shared" si="12"/>
        <v>39724.020000000004</v>
      </c>
      <c r="F24" s="203" t="str">
        <f t="shared" si="7"/>
        <v>33.11</v>
      </c>
      <c r="G24" s="189"/>
      <c r="H24" s="190">
        <f t="shared" si="13"/>
        <v>43109.22</v>
      </c>
      <c r="I24" s="203" t="str">
        <f t="shared" si="8"/>
        <v>35.92</v>
      </c>
      <c r="J24" s="189"/>
      <c r="K24" s="192">
        <f t="shared" si="14"/>
        <v>46767.840000000004</v>
      </c>
      <c r="M24" s="183">
        <v>3</v>
      </c>
      <c r="N24" s="203" t="str">
        <f t="shared" si="9"/>
        <v>31.12</v>
      </c>
      <c r="O24" s="189"/>
      <c r="P24" s="190">
        <f t="shared" si="15"/>
        <v>40518.239999999998</v>
      </c>
      <c r="Q24" s="203" t="str">
        <f t="shared" si="10"/>
        <v>33.77</v>
      </c>
      <c r="R24" s="189"/>
      <c r="S24" s="190">
        <f t="shared" si="16"/>
        <v>43968.54</v>
      </c>
      <c r="T24" s="203" t="str">
        <f t="shared" si="11"/>
        <v>36.64</v>
      </c>
      <c r="U24" s="189"/>
      <c r="V24" s="192">
        <f t="shared" si="17"/>
        <v>47705.279999999999</v>
      </c>
    </row>
    <row r="25" spans="2:22" ht="18" customHeight="1" x14ac:dyDescent="0.35">
      <c r="B25" s="183">
        <v>4</v>
      </c>
      <c r="C25" s="203" t="str">
        <f t="shared" si="6"/>
        <v>31.35</v>
      </c>
      <c r="D25" s="189"/>
      <c r="E25" s="190">
        <f t="shared" si="12"/>
        <v>40817.700000000004</v>
      </c>
      <c r="F25" s="203" t="str">
        <f t="shared" si="7"/>
        <v>34.02</v>
      </c>
      <c r="G25" s="189"/>
      <c r="H25" s="190">
        <f t="shared" si="13"/>
        <v>44294.04</v>
      </c>
      <c r="I25" s="203" t="str">
        <f t="shared" si="8"/>
        <v>36.90</v>
      </c>
      <c r="J25" s="189"/>
      <c r="K25" s="192">
        <f t="shared" si="14"/>
        <v>48043.799999999996</v>
      </c>
      <c r="M25" s="183">
        <v>4</v>
      </c>
      <c r="N25" s="203" t="str">
        <f t="shared" si="9"/>
        <v>31.98</v>
      </c>
      <c r="O25" s="189"/>
      <c r="P25" s="190">
        <f t="shared" si="15"/>
        <v>41637.96</v>
      </c>
      <c r="Q25" s="203" t="str">
        <f t="shared" si="10"/>
        <v>34.70</v>
      </c>
      <c r="R25" s="189"/>
      <c r="S25" s="190">
        <f t="shared" si="16"/>
        <v>45179.4</v>
      </c>
      <c r="T25" s="203" t="str">
        <f t="shared" si="11"/>
        <v>37.64</v>
      </c>
      <c r="U25" s="189"/>
      <c r="V25" s="192">
        <f t="shared" si="17"/>
        <v>49007.28</v>
      </c>
    </row>
    <row r="26" spans="2:22" ht="18" customHeight="1" x14ac:dyDescent="0.35">
      <c r="B26" s="183">
        <v>5</v>
      </c>
      <c r="C26" s="203" t="str">
        <f t="shared" si="6"/>
        <v>32.22</v>
      </c>
      <c r="D26" s="189"/>
      <c r="E26" s="190">
        <f t="shared" si="12"/>
        <v>41950.439999999995</v>
      </c>
      <c r="F26" s="203" t="str">
        <f t="shared" si="7"/>
        <v>34.94</v>
      </c>
      <c r="G26" s="189"/>
      <c r="H26" s="190">
        <f t="shared" si="13"/>
        <v>45491.88</v>
      </c>
      <c r="I26" s="203" t="str">
        <f t="shared" si="8"/>
        <v>37.93</v>
      </c>
      <c r="J26" s="189"/>
      <c r="K26" s="192">
        <f t="shared" si="14"/>
        <v>49384.86</v>
      </c>
      <c r="M26" s="183">
        <v>5</v>
      </c>
      <c r="N26" s="203" t="str">
        <f t="shared" si="9"/>
        <v>32.86</v>
      </c>
      <c r="O26" s="189"/>
      <c r="P26" s="190">
        <f t="shared" si="15"/>
        <v>42783.72</v>
      </c>
      <c r="Q26" s="203" t="str">
        <f t="shared" si="10"/>
        <v>35.64</v>
      </c>
      <c r="R26" s="189"/>
      <c r="S26" s="190">
        <f t="shared" si="16"/>
        <v>46403.28</v>
      </c>
      <c r="T26" s="203" t="str">
        <f t="shared" si="11"/>
        <v>38.69</v>
      </c>
      <c r="U26" s="189"/>
      <c r="V26" s="192">
        <f t="shared" si="17"/>
        <v>50374.38</v>
      </c>
    </row>
    <row r="27" spans="2:22" ht="18" customHeight="1" x14ac:dyDescent="0.35">
      <c r="B27" s="183">
        <v>6</v>
      </c>
      <c r="C27" s="203" t="str">
        <f t="shared" si="6"/>
        <v>33.11</v>
      </c>
      <c r="D27" s="189"/>
      <c r="E27" s="190">
        <f t="shared" si="12"/>
        <v>43109.22</v>
      </c>
      <c r="F27" s="203" t="str">
        <f t="shared" si="7"/>
        <v>35.92</v>
      </c>
      <c r="G27" s="189"/>
      <c r="H27" s="190">
        <f t="shared" si="13"/>
        <v>46767.840000000004</v>
      </c>
      <c r="I27" s="203" t="str">
        <f t="shared" si="8"/>
        <v>38.96</v>
      </c>
      <c r="J27" s="189"/>
      <c r="K27" s="192">
        <f t="shared" si="14"/>
        <v>50725.919999999998</v>
      </c>
      <c r="M27" s="183">
        <v>6</v>
      </c>
      <c r="N27" s="203" t="str">
        <f t="shared" si="9"/>
        <v>33.77</v>
      </c>
      <c r="O27" s="189"/>
      <c r="P27" s="190">
        <f t="shared" si="15"/>
        <v>43968.54</v>
      </c>
      <c r="Q27" s="203" t="str">
        <f t="shared" si="10"/>
        <v>36.64</v>
      </c>
      <c r="R27" s="189"/>
      <c r="S27" s="190">
        <f t="shared" si="16"/>
        <v>47705.279999999999</v>
      </c>
      <c r="T27" s="203" t="str">
        <f t="shared" si="11"/>
        <v>39.74</v>
      </c>
      <c r="U27" s="189"/>
      <c r="V27" s="192">
        <f t="shared" si="17"/>
        <v>51741.48</v>
      </c>
    </row>
    <row r="28" spans="2:22" ht="18" customHeight="1" x14ac:dyDescent="0.35">
      <c r="B28" s="183">
        <v>7</v>
      </c>
      <c r="C28" s="203" t="str">
        <f t="shared" si="6"/>
        <v>34.02</v>
      </c>
      <c r="D28" s="189"/>
      <c r="E28" s="190">
        <f t="shared" si="12"/>
        <v>44294.04</v>
      </c>
      <c r="F28" s="203" t="str">
        <f t="shared" si="7"/>
        <v>36.90</v>
      </c>
      <c r="G28" s="189"/>
      <c r="H28" s="190">
        <f t="shared" si="13"/>
        <v>48043.799999999996</v>
      </c>
      <c r="I28" s="203" t="str">
        <f t="shared" si="8"/>
        <v>40.03</v>
      </c>
      <c r="J28" s="189"/>
      <c r="K28" s="192">
        <f t="shared" si="14"/>
        <v>52119.060000000005</v>
      </c>
      <c r="M28" s="183">
        <v>7</v>
      </c>
      <c r="N28" s="203" t="str">
        <f t="shared" si="9"/>
        <v>34.70</v>
      </c>
      <c r="O28" s="189"/>
      <c r="P28" s="190">
        <f t="shared" si="15"/>
        <v>45179.4</v>
      </c>
      <c r="Q28" s="203" t="str">
        <f t="shared" si="10"/>
        <v>37.64</v>
      </c>
      <c r="R28" s="189"/>
      <c r="S28" s="190">
        <f t="shared" si="16"/>
        <v>49007.28</v>
      </c>
      <c r="T28" s="203" t="str">
        <f t="shared" si="11"/>
        <v>40.83</v>
      </c>
      <c r="U28" s="189"/>
      <c r="V28" s="192">
        <f t="shared" si="17"/>
        <v>53160.659999999996</v>
      </c>
    </row>
    <row r="29" spans="2:22" ht="18" customHeight="1" x14ac:dyDescent="0.35">
      <c r="B29" s="183">
        <v>8</v>
      </c>
      <c r="C29" s="203" t="str">
        <f t="shared" si="6"/>
        <v>34.94</v>
      </c>
      <c r="D29" s="189"/>
      <c r="E29" s="190">
        <f t="shared" si="12"/>
        <v>45491.88</v>
      </c>
      <c r="F29" s="203" t="str">
        <f t="shared" si="7"/>
        <v>37.93</v>
      </c>
      <c r="G29" s="189"/>
      <c r="H29" s="190">
        <f t="shared" si="13"/>
        <v>49384.86</v>
      </c>
      <c r="I29" s="203" t="str">
        <f t="shared" si="8"/>
        <v>41.13</v>
      </c>
      <c r="J29" s="189"/>
      <c r="K29" s="192">
        <f t="shared" si="14"/>
        <v>53551.26</v>
      </c>
      <c r="M29" s="183">
        <v>8</v>
      </c>
      <c r="N29" s="203" t="str">
        <f t="shared" si="9"/>
        <v>35.64</v>
      </c>
      <c r="O29" s="189"/>
      <c r="P29" s="190">
        <f t="shared" si="15"/>
        <v>46403.28</v>
      </c>
      <c r="Q29" s="203" t="str">
        <f t="shared" si="10"/>
        <v>38.69</v>
      </c>
      <c r="R29" s="189"/>
      <c r="S29" s="190">
        <f t="shared" si="16"/>
        <v>50374.38</v>
      </c>
      <c r="T29" s="203" t="str">
        <f t="shared" si="11"/>
        <v>41.95</v>
      </c>
      <c r="U29" s="189"/>
      <c r="V29" s="192">
        <f t="shared" si="17"/>
        <v>54618.9</v>
      </c>
    </row>
    <row r="30" spans="2:22" ht="18" customHeight="1" x14ac:dyDescent="0.35">
      <c r="B30" s="183">
        <v>10</v>
      </c>
      <c r="C30" s="203" t="str">
        <f t="shared" si="6"/>
        <v>36.90</v>
      </c>
      <c r="D30" s="189"/>
      <c r="E30" s="190">
        <f t="shared" si="12"/>
        <v>48043.799999999996</v>
      </c>
      <c r="F30" s="203" t="str">
        <f t="shared" si="7"/>
        <v>40.03</v>
      </c>
      <c r="G30" s="189"/>
      <c r="H30" s="190">
        <f t="shared" si="13"/>
        <v>52119.060000000005</v>
      </c>
      <c r="I30" s="203" t="str">
        <f t="shared" si="8"/>
        <v>43.42</v>
      </c>
      <c r="J30" s="189"/>
      <c r="K30" s="192">
        <f t="shared" si="14"/>
        <v>56532.840000000004</v>
      </c>
      <c r="M30" s="183">
        <v>10</v>
      </c>
      <c r="N30" s="203" t="str">
        <f t="shared" si="9"/>
        <v>37.64</v>
      </c>
      <c r="O30" s="189"/>
      <c r="P30" s="190">
        <f t="shared" si="15"/>
        <v>49007.28</v>
      </c>
      <c r="Q30" s="203" t="str">
        <f t="shared" si="10"/>
        <v>40.83</v>
      </c>
      <c r="R30" s="189"/>
      <c r="S30" s="190">
        <f t="shared" si="16"/>
        <v>53160.659999999996</v>
      </c>
      <c r="T30" s="203" t="str">
        <f t="shared" si="11"/>
        <v>44.29</v>
      </c>
      <c r="U30" s="189"/>
      <c r="V30" s="192">
        <f t="shared" si="17"/>
        <v>57665.58</v>
      </c>
    </row>
    <row r="31" spans="2:22" ht="18" customHeight="1" x14ac:dyDescent="0.35">
      <c r="B31" s="183">
        <v>15</v>
      </c>
      <c r="C31" s="203" t="str">
        <f t="shared" si="6"/>
        <v>40.03</v>
      </c>
      <c r="D31" s="189"/>
      <c r="E31" s="190">
        <f t="shared" si="12"/>
        <v>52119.060000000005</v>
      </c>
      <c r="F31" s="203" t="str">
        <f t="shared" si="7"/>
        <v>43.42</v>
      </c>
      <c r="G31" s="189"/>
      <c r="H31" s="190">
        <f t="shared" si="13"/>
        <v>56532.840000000004</v>
      </c>
      <c r="I31" s="203" t="str">
        <f t="shared" si="8"/>
        <v>47.11</v>
      </c>
      <c r="J31" s="189"/>
      <c r="K31" s="192">
        <f t="shared" si="14"/>
        <v>61337.22</v>
      </c>
      <c r="M31" s="183">
        <v>15</v>
      </c>
      <c r="N31" s="203" t="str">
        <f t="shared" si="9"/>
        <v>40.83</v>
      </c>
      <c r="O31" s="189"/>
      <c r="P31" s="190">
        <f t="shared" si="15"/>
        <v>53160.659999999996</v>
      </c>
      <c r="Q31" s="203" t="str">
        <f t="shared" si="10"/>
        <v>44.29</v>
      </c>
      <c r="R31" s="189"/>
      <c r="S31" s="190">
        <f t="shared" si="16"/>
        <v>57665.58</v>
      </c>
      <c r="T31" s="203" t="str">
        <f t="shared" si="11"/>
        <v>48.05</v>
      </c>
      <c r="U31" s="189"/>
      <c r="V31" s="192">
        <f t="shared" si="17"/>
        <v>62561.1</v>
      </c>
    </row>
    <row r="32" spans="2:22" ht="18" customHeight="1" x14ac:dyDescent="0.35">
      <c r="B32" s="183">
        <v>20</v>
      </c>
      <c r="C32" s="204" t="str">
        <f t="shared" si="6"/>
        <v>43.42</v>
      </c>
      <c r="D32" s="195"/>
      <c r="E32" s="196">
        <f t="shared" si="12"/>
        <v>56532.840000000004</v>
      </c>
      <c r="F32" s="204" t="str">
        <f t="shared" si="7"/>
        <v>47.11</v>
      </c>
      <c r="G32" s="195"/>
      <c r="H32" s="196">
        <f t="shared" si="13"/>
        <v>61337.22</v>
      </c>
      <c r="I32" s="204" t="str">
        <f t="shared" si="8"/>
        <v>48.40</v>
      </c>
      <c r="J32" s="195"/>
      <c r="K32" s="198">
        <f t="shared" si="14"/>
        <v>63016.799999999996</v>
      </c>
      <c r="M32" s="183">
        <v>20</v>
      </c>
      <c r="N32" s="204" t="str">
        <f t="shared" si="9"/>
        <v>44.29</v>
      </c>
      <c r="O32" s="195"/>
      <c r="P32" s="196">
        <f t="shared" si="15"/>
        <v>57665.58</v>
      </c>
      <c r="Q32" s="204" t="str">
        <f t="shared" si="10"/>
        <v>48.05</v>
      </c>
      <c r="R32" s="195"/>
      <c r="S32" s="196">
        <f>Q32*1302</f>
        <v>62561.1</v>
      </c>
      <c r="T32" s="204" t="str">
        <f t="shared" si="11"/>
        <v>49.37</v>
      </c>
      <c r="U32" s="195"/>
      <c r="V32" s="198">
        <f t="shared" si="17"/>
        <v>64279.74</v>
      </c>
    </row>
    <row r="33" spans="3:11" ht="18" customHeight="1" x14ac:dyDescent="0.35"/>
    <row r="34" spans="3:11" ht="18" customHeight="1" x14ac:dyDescent="0.35">
      <c r="C34" s="200" t="s">
        <v>58</v>
      </c>
      <c r="D34" s="189"/>
      <c r="E34" s="190"/>
      <c r="F34" s="201"/>
      <c r="G34" s="189"/>
      <c r="H34" s="190"/>
      <c r="I34" s="201"/>
      <c r="J34" s="189"/>
      <c r="K34" s="190"/>
    </row>
    <row r="35" spans="3:11" x14ac:dyDescent="0.35">
      <c r="C35" s="200"/>
      <c r="D35" s="189"/>
      <c r="E35" s="190"/>
      <c r="F35" s="201"/>
      <c r="G35" s="189"/>
      <c r="H35" s="190"/>
      <c r="I35" s="201"/>
      <c r="J35" s="189"/>
      <c r="K35" s="190"/>
    </row>
    <row r="36" spans="3:11" x14ac:dyDescent="0.35">
      <c r="C36" s="200"/>
      <c r="D36" s="189"/>
      <c r="E36" s="190"/>
      <c r="F36" s="201"/>
      <c r="G36" s="189"/>
      <c r="H36" s="190"/>
      <c r="I36" s="201"/>
      <c r="J36" s="189"/>
      <c r="K36" s="190"/>
    </row>
  </sheetData>
  <sheetProtection algorithmName="SHA-512" hashValue="ddkXAfSpJmmoVlI6ZUoJaqPSLY905t/xKChLcVtveVeduRjf3oms5JtXqKAIW2QAbh9rmTMveoPSPaX3/usSrA==" saltValue="6++nmx22SHWsCxHHef8KIQ==" spinCount="100000" sheet="1" objects="1" scenarios="1"/>
  <pageMargins left="0.7" right="0.7" top="0.75" bottom="0.75" header="0.3" footer="0.3"/>
  <pageSetup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Bd Office</vt:lpstr>
      <vt:lpstr>EMIS</vt:lpstr>
      <vt:lpstr>Aides</vt:lpstr>
      <vt:lpstr>BldgSecy</vt:lpstr>
      <vt:lpstr>Custodian</vt:lpstr>
      <vt:lpstr>Cafeteria</vt:lpstr>
      <vt:lpstr>BusDriver</vt:lpstr>
      <vt:lpstr>Nurse</vt:lpstr>
    </vt:vector>
  </TitlesOfParts>
  <Company>Ridgedale Local Schools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Fleming</dc:creator>
  <cp:lastModifiedBy>Jason Fleming</cp:lastModifiedBy>
  <cp:lastPrinted>2022-05-05T19:17:28Z</cp:lastPrinted>
  <dcterms:created xsi:type="dcterms:W3CDTF">2022-05-04T17:46:15Z</dcterms:created>
  <dcterms:modified xsi:type="dcterms:W3CDTF">2022-05-17T18:10:50Z</dcterms:modified>
</cp:coreProperties>
</file>