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1 Resolutions\"/>
    </mc:Choice>
  </mc:AlternateContent>
  <bookViews>
    <workbookView xWindow="0" yWindow="0" windowWidth="28800" windowHeight="12144"/>
  </bookViews>
  <sheets>
    <sheet name="FY21 March Approps" sheetId="1" r:id="rId1"/>
    <sheet name="FY21 March Est Resources" sheetId="2" r:id="rId2"/>
  </sheets>
  <definedNames>
    <definedName name="_xlnm.Print_Area" localSheetId="0">'FY21 March Approps'!$A$1:$Q$40</definedName>
    <definedName name="_xlnm.Print_Area" localSheetId="1">'FY21 March Est Resources'!$A$1:$V$42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1" i="2" l="1"/>
  <c r="H3" i="2"/>
  <c r="U3" i="2"/>
  <c r="H4" i="2"/>
  <c r="U4" i="2"/>
  <c r="H5" i="2"/>
  <c r="U5" i="2"/>
  <c r="H6" i="2"/>
  <c r="U6" i="2"/>
  <c r="H7" i="2"/>
  <c r="U7" i="2"/>
  <c r="H8" i="2"/>
  <c r="U8" i="2"/>
  <c r="H9" i="2"/>
  <c r="U9" i="2"/>
  <c r="H10" i="2"/>
  <c r="U10" i="2"/>
  <c r="H11" i="2"/>
  <c r="U11" i="2"/>
  <c r="H12" i="2"/>
  <c r="U12" i="2"/>
  <c r="H13" i="2"/>
  <c r="U13" i="2"/>
  <c r="H14" i="2"/>
  <c r="N14" i="2"/>
  <c r="U14" i="2"/>
  <c r="H15" i="2"/>
  <c r="U15" i="2"/>
  <c r="H16" i="2"/>
  <c r="U16" i="2"/>
  <c r="U17" i="2"/>
  <c r="H18" i="2"/>
  <c r="U18" i="2"/>
  <c r="H19" i="2"/>
  <c r="U19" i="2"/>
  <c r="H20" i="2"/>
  <c r="N20" i="2"/>
  <c r="U20" i="2"/>
  <c r="H21" i="2"/>
  <c r="U21" i="2"/>
  <c r="H22" i="2"/>
  <c r="U22" i="2"/>
  <c r="H23" i="2"/>
  <c r="U23" i="2"/>
  <c r="H24" i="2"/>
  <c r="U24" i="2"/>
  <c r="H25" i="2"/>
  <c r="U25" i="2"/>
  <c r="H26" i="2"/>
  <c r="U26" i="2"/>
  <c r="H27" i="2"/>
  <c r="U27" i="2"/>
  <c r="H28" i="2"/>
  <c r="U28" i="2"/>
  <c r="H29" i="2"/>
  <c r="U29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J17" i="1"/>
  <c r="Q17" i="1"/>
  <c r="Q18" i="1"/>
  <c r="Q19" i="1"/>
  <c r="Q20" i="1"/>
  <c r="Q21" i="1"/>
  <c r="J22" i="1"/>
  <c r="Q22" i="1"/>
  <c r="Q23" i="1"/>
  <c r="Q24" i="1"/>
  <c r="D24" i="1"/>
</calcChain>
</file>

<file path=xl/sharedStrings.xml><?xml version="1.0" encoding="utf-8"?>
<sst xmlns="http://schemas.openxmlformats.org/spreadsheetml/2006/main" count="121" uniqueCount="92">
  <si>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</si>
  <si>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</si>
  <si>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</si>
  <si>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</si>
  <si>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</si>
  <si>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</si>
  <si>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</si>
  <si>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</si>
  <si>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</si>
  <si>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</si>
  <si>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</si>
  <si>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</si>
  <si>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</si>
  <si>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</si>
  <si>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</si>
  <si>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FY21 Permanent Appropriations (Fund Level)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</si>
  <si>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</si>
  <si>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</si>
  <si>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</si>
  <si>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</si>
  <si>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</si>
  <si>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</si>
  <si>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</si>
  <si>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</si>
  <si>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</si>
  <si>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</si>
  <si>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</si>
  <si>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</si>
  <si>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</si>
  <si>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</si>
  <si>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</si>
  <si>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</si>
  <si>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</si>
  <si>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</si>
  <si>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</si>
  <si>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</si>
  <si>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</si>
  <si>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</si>
  <si>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</si>
  <si>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</si>
  <si>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AG Office - School Safety Grant</t>
  </si>
  <si>
    <t>Student Wellness and Success</t>
  </si>
  <si>
    <t>Misc Federal Grants/Title IV</t>
  </si>
  <si>
    <t>516</t>
  </si>
  <si>
    <t>IDEA-B</t>
  </si>
  <si>
    <t>ESSER - CARES Act</t>
  </si>
  <si>
    <t>CRF - Rural &amp; Small Town SD/Connectivity</t>
  </si>
  <si>
    <t>Title I Non-Competitive</t>
  </si>
  <si>
    <t>572</t>
  </si>
  <si>
    <t>Title I</t>
  </si>
  <si>
    <t>590</t>
  </si>
  <si>
    <t>Title II</t>
  </si>
  <si>
    <t>Total Appropriations</t>
  </si>
  <si>
    <t>Unencumbered Balance 
July 1, 2020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</si>
  <si>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</si>
  <si>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</si>
  <si>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</si>
  <si>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</si>
  <si>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</si>
  <si>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</si>
  <si>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</si>
  <si>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</si>
  <si>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</si>
  <si>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</si>
  <si>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</si>
  <si>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</si>
  <si>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</si>
  <si>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</si>
  <si>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</si>
  <si>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</si>
  <si>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</si>
  <si>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</si>
  <si>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</si>
  <si>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</si>
  <si>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</si>
  <si>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</si>
  <si>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</si>
  <si>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</si>
  <si>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</si>
  <si>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</si>
  <si>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</si>
  <si>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</si>
  <si>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Misc Federal Grants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</si>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</sst>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2" fillId="0" borderId="8" xfId="1" applyFont="1" applyFill="1" applyBorder="1"/>
    <xf numFmtId="0" fontId="2" fillId="0" borderId="0" xfId="0" applyFont="1" applyFill="1" applyBorder="1"/>
    <xf numFmtId="43" fontId="2" fillId="3" borderId="0" xfId="1" applyFont="1" applyFill="1" applyBorder="1"/>
    <xf numFmtId="43" fontId="3" fillId="0" borderId="0" xfId="1" applyFont="1" applyFill="1" applyBorder="1"/>
    <xf numFmtId="43" fontId="5" fillId="0" borderId="0" xfId="1" applyFont="1" applyFill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43" fontId="2" fillId="2" borderId="10" xfId="1" applyFont="1" applyFill="1" applyBorder="1"/>
    <xf numFmtId="43" fontId="2" fillId="2" borderId="11" xfId="1" applyFont="1" applyFill="1" applyBorder="1"/>
    <xf numFmtId="43" fontId="2" fillId="0" borderId="0" xfId="1" applyFont="1" applyFill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12" xfId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/>
    </xf>
    <xf numFmtId="0" fontId="7" fillId="0" borderId="5" xfId="0" applyFont="1" applyBorder="1"/>
    <xf numFmtId="43" fontId="7" fillId="0" borderId="5" xfId="1" applyFont="1" applyBorder="1"/>
    <xf numFmtId="43" fontId="7" fillId="0" borderId="5" xfId="1" applyFont="1" applyFill="1" applyBorder="1"/>
    <xf numFmtId="43" fontId="7" fillId="0" borderId="6" xfId="1" applyFont="1" applyBorder="1"/>
    <xf numFmtId="43" fontId="7" fillId="0" borderId="14" xfId="1" applyFont="1" applyBorder="1"/>
    <xf numFmtId="0" fontId="7" fillId="0" borderId="7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0" borderId="8" xfId="1" applyFont="1" applyBorder="1"/>
    <xf numFmtId="0" fontId="7" fillId="0" borderId="7" xfId="0" quotePrefix="1" applyFont="1" applyFill="1" applyBorder="1" applyAlignment="1">
      <alignment horizontal="center"/>
    </xf>
    <xf numFmtId="43" fontId="7" fillId="3" borderId="0" xfId="1" applyFont="1" applyFill="1" applyBorder="1"/>
    <xf numFmtId="0" fontId="7" fillId="0" borderId="7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8" xfId="1" applyFont="1" applyFill="1" applyBorder="1"/>
    <xf numFmtId="0" fontId="7" fillId="0" borderId="0" xfId="0" applyFont="1" applyFill="1"/>
    <xf numFmtId="49" fontId="7" fillId="0" borderId="7" xfId="0" quotePrefix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3" fontId="9" fillId="0" borderId="0" xfId="1" applyFont="1" applyBorder="1"/>
    <xf numFmtId="43" fontId="9" fillId="0" borderId="0" xfId="1" applyFont="1" applyFill="1" applyBorder="1"/>
    <xf numFmtId="43" fontId="9" fillId="0" borderId="8" xfId="1" applyFont="1" applyBorder="1"/>
    <xf numFmtId="43" fontId="9" fillId="0" borderId="15" xfId="1" applyFont="1" applyBorder="1"/>
    <xf numFmtId="0" fontId="7" fillId="0" borderId="8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8" xfId="1" applyFont="1" applyBorder="1"/>
    <xf numFmtId="43" fontId="10" fillId="0" borderId="16" xfId="1" applyFont="1" applyBorder="1"/>
    <xf numFmtId="0" fontId="7" fillId="2" borderId="9" xfId="0" applyFont="1" applyFill="1" applyBorder="1" applyAlignment="1"/>
    <xf numFmtId="0" fontId="7" fillId="2" borderId="10" xfId="0" applyFont="1" applyFill="1" applyBorder="1" applyAlignment="1"/>
    <xf numFmtId="43" fontId="7" fillId="2" borderId="10" xfId="1" applyFont="1" applyFill="1" applyBorder="1" applyAlignment="1"/>
    <xf numFmtId="0" fontId="7" fillId="2" borderId="11" xfId="0" applyFont="1" applyFill="1" applyBorder="1"/>
    <xf numFmtId="43" fontId="7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8"/>
  <sheetViews>
    <sheetView tabSelected="1" workbookViewId="0"/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33.44140625" style="2" bestFit="1" customWidth="1"/>
    <col min="4" max="4" width="18.33203125" style="4" hidden="1" customWidth="1"/>
    <col min="5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6384" width="9.109375" style="2"/>
  </cols>
  <sheetData>
    <row r="1" spans="2:17" x14ac:dyDescent="0.25">
      <c r="D1" s="3"/>
      <c r="E1" s="3"/>
      <c r="F1" s="3"/>
      <c r="G1" s="3"/>
    </row>
    <row r="2" spans="2:17" s="9" customFormat="1" ht="36.6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7" ht="12.6" thickTop="1" x14ac:dyDescent="0.25">
      <c r="B3" s="10" t="s">
        <v>16</v>
      </c>
      <c r="C3" s="11" t="s">
        <v>17</v>
      </c>
      <c r="D3" s="12">
        <v>8527038.0899999999</v>
      </c>
      <c r="E3" s="12"/>
      <c r="F3" s="12">
        <v>99517.41</v>
      </c>
      <c r="G3" s="12">
        <v>745751.54</v>
      </c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9372307.0399999991</v>
      </c>
    </row>
    <row r="4" spans="2:17" x14ac:dyDescent="0.25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3" si="0">+D4+H4+I4+J4+K4+L4+M4+N4+O4+P4+E4+F4+G4</f>
        <v>0</v>
      </c>
    </row>
    <row r="5" spans="2:17" x14ac:dyDescent="0.25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>
        <v>191720</v>
      </c>
      <c r="J5" s="18"/>
      <c r="K5" s="18"/>
      <c r="L5" s="18"/>
      <c r="M5" s="18"/>
      <c r="N5" s="18"/>
      <c r="O5" s="18"/>
      <c r="P5" s="17"/>
      <c r="Q5" s="19">
        <f>+D5+H5+I5+J5+K5+L5+M5+N5+O5+P5+E5+F5+G5</f>
        <v>191720</v>
      </c>
    </row>
    <row r="6" spans="2:17" x14ac:dyDescent="0.25">
      <c r="B6" s="15" t="s">
        <v>22</v>
      </c>
      <c r="C6" s="16" t="s">
        <v>23</v>
      </c>
      <c r="D6" s="17">
        <v>359420.61</v>
      </c>
      <c r="E6" s="17"/>
      <c r="F6" s="17"/>
      <c r="G6" s="17">
        <v>14909.19</v>
      </c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374329.8</v>
      </c>
    </row>
    <row r="7" spans="2:17" x14ac:dyDescent="0.25">
      <c r="B7" s="15" t="s">
        <v>24</v>
      </c>
      <c r="C7" s="16" t="s">
        <v>25</v>
      </c>
      <c r="D7" s="17">
        <v>2000</v>
      </c>
      <c r="E7" s="17"/>
      <c r="F7" s="17">
        <v>1500</v>
      </c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3500</v>
      </c>
    </row>
    <row r="8" spans="2:17" x14ac:dyDescent="0.25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7" x14ac:dyDescent="0.25">
      <c r="B9" s="15" t="s">
        <v>28</v>
      </c>
      <c r="C9" s="16" t="s">
        <v>29</v>
      </c>
      <c r="D9" s="17">
        <v>10350</v>
      </c>
      <c r="E9" s="17"/>
      <c r="F9" s="17"/>
      <c r="G9" s="17">
        <v>-1100</v>
      </c>
      <c r="H9" s="18"/>
      <c r="I9" s="18"/>
      <c r="J9" s="18"/>
      <c r="K9" s="18"/>
      <c r="L9" s="18"/>
      <c r="M9" s="18"/>
      <c r="N9" s="18"/>
      <c r="O9" s="18"/>
      <c r="P9" s="17"/>
      <c r="Q9" s="19">
        <f t="shared" si="0"/>
        <v>9250</v>
      </c>
    </row>
    <row r="10" spans="2:17" x14ac:dyDescent="0.25">
      <c r="B10" s="15" t="s">
        <v>30</v>
      </c>
      <c r="C10" s="16" t="s">
        <v>31</v>
      </c>
      <c r="D10" s="17">
        <v>345</v>
      </c>
      <c r="E10" s="17"/>
      <c r="F10" s="17"/>
      <c r="G10" s="17"/>
      <c r="H10" s="18"/>
      <c r="I10" s="18"/>
      <c r="J10" s="17"/>
      <c r="K10" s="18"/>
      <c r="L10" s="18"/>
      <c r="M10" s="18"/>
      <c r="N10" s="18"/>
      <c r="O10" s="18"/>
      <c r="P10" s="17"/>
      <c r="Q10" s="21">
        <f t="shared" si="0"/>
        <v>345</v>
      </c>
    </row>
    <row r="11" spans="2:17" x14ac:dyDescent="0.25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6000</v>
      </c>
    </row>
    <row r="12" spans="2:17" x14ac:dyDescent="0.25">
      <c r="B12" s="15" t="s">
        <v>34</v>
      </c>
      <c r="C12" s="16" t="s">
        <v>35</v>
      </c>
      <c r="D12" s="17">
        <v>69259.820000000007</v>
      </c>
      <c r="E12" s="17"/>
      <c r="F12" s="17"/>
      <c r="G12" s="17">
        <v>-5295</v>
      </c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63964.820000000007</v>
      </c>
    </row>
    <row r="13" spans="2:17" x14ac:dyDescent="0.25">
      <c r="B13" s="15" t="s">
        <v>36</v>
      </c>
      <c r="C13" s="16" t="s">
        <v>37</v>
      </c>
      <c r="D13" s="17">
        <v>78615.44</v>
      </c>
      <c r="E13" s="17"/>
      <c r="F13" s="17"/>
      <c r="G13" s="17">
        <v>-14718.74</v>
      </c>
      <c r="H13" s="18"/>
      <c r="I13" s="18"/>
      <c r="J13" s="18"/>
      <c r="K13" s="18"/>
      <c r="L13" s="18"/>
      <c r="M13" s="18"/>
      <c r="N13" s="18"/>
      <c r="O13" s="18"/>
      <c r="P13" s="17"/>
      <c r="Q13" s="19">
        <f t="shared" si="0"/>
        <v>63896.700000000004</v>
      </c>
    </row>
    <row r="14" spans="2:17" x14ac:dyDescent="0.25">
      <c r="B14" s="15" t="s">
        <v>38</v>
      </c>
      <c r="C14" s="22" t="s">
        <v>39</v>
      </c>
      <c r="D14" s="17">
        <v>4511.2700000000004</v>
      </c>
      <c r="E14" s="17"/>
      <c r="F14" s="17"/>
      <c r="G14" s="17"/>
      <c r="H14" s="18"/>
      <c r="I14" s="18"/>
      <c r="J14" s="18"/>
      <c r="K14" s="18"/>
      <c r="L14" s="18"/>
      <c r="M14" s="18"/>
      <c r="N14" s="18"/>
      <c r="O14" s="18"/>
      <c r="P14" s="17"/>
      <c r="Q14" s="19">
        <f t="shared" si="0"/>
        <v>4511.2700000000004</v>
      </c>
    </row>
    <row r="15" spans="2:17" x14ac:dyDescent="0.25">
      <c r="B15" s="15">
        <v>499</v>
      </c>
      <c r="C15" s="16" t="s">
        <v>40</v>
      </c>
      <c r="D15" s="17">
        <v>0</v>
      </c>
      <c r="E15" s="17"/>
      <c r="F15" s="17"/>
      <c r="G15" s="17"/>
      <c r="H15" s="18"/>
      <c r="I15" s="17"/>
      <c r="J15" s="18"/>
      <c r="K15" s="17"/>
      <c r="L15" s="18"/>
      <c r="M15" s="23">
        <v>3211.21</v>
      </c>
      <c r="N15" s="18"/>
      <c r="O15" s="18"/>
      <c r="P15" s="17"/>
      <c r="Q15" s="19">
        <f t="shared" si="0"/>
        <v>3211.21</v>
      </c>
    </row>
    <row r="16" spans="2:17" x14ac:dyDescent="0.25">
      <c r="B16" s="15">
        <v>467</v>
      </c>
      <c r="C16" s="22" t="s">
        <v>41</v>
      </c>
      <c r="D16" s="17">
        <v>0</v>
      </c>
      <c r="E16" s="17">
        <v>133292.69</v>
      </c>
      <c r="F16" s="17"/>
      <c r="G16" s="17"/>
      <c r="H16" s="17">
        <v>19157.990000000002</v>
      </c>
      <c r="I16" s="17"/>
      <c r="J16" s="17">
        <v>5775</v>
      </c>
      <c r="K16" s="18"/>
      <c r="L16" s="18"/>
      <c r="M16" s="18"/>
      <c r="N16" s="18"/>
      <c r="O16" s="18"/>
      <c r="P16" s="17"/>
      <c r="Q16" s="19">
        <f t="shared" si="0"/>
        <v>158225.68</v>
      </c>
    </row>
    <row r="17" spans="1:17" x14ac:dyDescent="0.25">
      <c r="B17" s="15">
        <v>599</v>
      </c>
      <c r="C17" s="22" t="s">
        <v>42</v>
      </c>
      <c r="D17" s="17">
        <v>0</v>
      </c>
      <c r="E17" s="17">
        <v>20000</v>
      </c>
      <c r="F17" s="17"/>
      <c r="G17" s="17"/>
      <c r="H17" s="17">
        <v>-9.84</v>
      </c>
      <c r="I17" s="18"/>
      <c r="J17" s="17">
        <f>9145+9667.79</f>
        <v>18812.79</v>
      </c>
      <c r="K17" s="17"/>
      <c r="L17" s="18"/>
      <c r="M17" s="23">
        <v>35.31</v>
      </c>
      <c r="N17" s="18"/>
      <c r="O17" s="17"/>
      <c r="P17" s="17"/>
      <c r="Q17" s="19">
        <f t="shared" si="0"/>
        <v>38838.26</v>
      </c>
    </row>
    <row r="18" spans="1:17" x14ac:dyDescent="0.25">
      <c r="B18" s="15" t="s">
        <v>43</v>
      </c>
      <c r="C18" s="22" t="s">
        <v>44</v>
      </c>
      <c r="D18" s="17">
        <v>0</v>
      </c>
      <c r="E18" s="17">
        <v>141198.04999999999</v>
      </c>
      <c r="F18" s="17"/>
      <c r="G18" s="17"/>
      <c r="H18" s="17"/>
      <c r="I18" s="18"/>
      <c r="J18" s="17">
        <v>4705.82</v>
      </c>
      <c r="K18" s="18"/>
      <c r="L18" s="17">
        <v>-4977.32</v>
      </c>
      <c r="M18" s="23">
        <v>-5.28</v>
      </c>
      <c r="N18" s="18"/>
      <c r="O18" s="17"/>
      <c r="P18" s="17"/>
      <c r="Q18" s="19">
        <f t="shared" si="0"/>
        <v>140921.26999999999</v>
      </c>
    </row>
    <row r="19" spans="1:17" x14ac:dyDescent="0.25">
      <c r="B19" s="15">
        <v>507</v>
      </c>
      <c r="C19" s="22" t="s">
        <v>45</v>
      </c>
      <c r="D19" s="17">
        <v>0</v>
      </c>
      <c r="E19" s="24">
        <v>95685.71</v>
      </c>
      <c r="F19" s="17"/>
      <c r="G19" s="17"/>
      <c r="H19" s="17"/>
      <c r="I19" s="18"/>
      <c r="J19" s="17"/>
      <c r="K19" s="18"/>
      <c r="L19" s="17"/>
      <c r="M19" s="18"/>
      <c r="N19" s="18"/>
      <c r="O19" s="17"/>
      <c r="P19" s="17"/>
      <c r="Q19" s="21">
        <f t="shared" si="0"/>
        <v>95685.71</v>
      </c>
    </row>
    <row r="20" spans="1:17" x14ac:dyDescent="0.25">
      <c r="B20" s="15">
        <v>510</v>
      </c>
      <c r="C20" s="22" t="s">
        <v>46</v>
      </c>
      <c r="D20" s="17">
        <v>0</v>
      </c>
      <c r="E20" s="25"/>
      <c r="F20" s="17">
        <v>39884.230000000003</v>
      </c>
      <c r="G20" s="17">
        <v>42900.67</v>
      </c>
      <c r="H20" s="17"/>
      <c r="I20" s="18"/>
      <c r="J20" s="17"/>
      <c r="K20" s="18"/>
      <c r="L20" s="17"/>
      <c r="M20" s="18"/>
      <c r="N20" s="18"/>
      <c r="O20" s="17"/>
      <c r="P20" s="17"/>
      <c r="Q20" s="21">
        <f t="shared" si="0"/>
        <v>82784.899999999994</v>
      </c>
    </row>
    <row r="21" spans="1:17" x14ac:dyDescent="0.25">
      <c r="B21" s="15">
        <v>536</v>
      </c>
      <c r="C21" s="22" t="s">
        <v>47</v>
      </c>
      <c r="D21" s="17">
        <v>0</v>
      </c>
      <c r="E21" s="17">
        <v>9890.2900000000009</v>
      </c>
      <c r="F21" s="17"/>
      <c r="G21" s="17"/>
      <c r="H21" s="17">
        <v>-6547.97</v>
      </c>
      <c r="I21" s="18"/>
      <c r="J21" s="17">
        <v>26432.68</v>
      </c>
      <c r="K21" s="18"/>
      <c r="L21" s="17"/>
      <c r="M21" s="18"/>
      <c r="N21" s="18"/>
      <c r="O21" s="17"/>
      <c r="P21" s="17"/>
      <c r="Q21" s="19">
        <f t="shared" si="0"/>
        <v>29775</v>
      </c>
    </row>
    <row r="22" spans="1:17" x14ac:dyDescent="0.25">
      <c r="B22" s="15" t="s">
        <v>48</v>
      </c>
      <c r="C22" s="22" t="s">
        <v>49</v>
      </c>
      <c r="D22" s="17">
        <v>17526.05</v>
      </c>
      <c r="E22" s="17">
        <v>183984</v>
      </c>
      <c r="F22" s="17"/>
      <c r="G22" s="17"/>
      <c r="H22" s="17">
        <v>-302.08999999999997</v>
      </c>
      <c r="I22" s="18"/>
      <c r="J22" s="17">
        <f>7870.01+3945.46</f>
        <v>11815.470000000001</v>
      </c>
      <c r="K22" s="17"/>
      <c r="L22" s="17"/>
      <c r="M22" s="23">
        <v>5288.84</v>
      </c>
      <c r="N22" s="18"/>
      <c r="O22" s="17"/>
      <c r="P22" s="17"/>
      <c r="Q22" s="19">
        <f t="shared" si="0"/>
        <v>218312.27000000002</v>
      </c>
    </row>
    <row r="23" spans="1:17" x14ac:dyDescent="0.25">
      <c r="B23" s="15" t="s">
        <v>50</v>
      </c>
      <c r="C23" s="16" t="s">
        <v>51</v>
      </c>
      <c r="D23" s="17">
        <v>0</v>
      </c>
      <c r="E23" s="17">
        <v>29332.639999999999</v>
      </c>
      <c r="F23" s="17"/>
      <c r="G23" s="17"/>
      <c r="H23" s="17"/>
      <c r="I23" s="18"/>
      <c r="J23" s="17">
        <v>10923.38</v>
      </c>
      <c r="K23" s="18"/>
      <c r="L23" s="17"/>
      <c r="M23" s="23">
        <v>45.6</v>
      </c>
      <c r="N23" s="18"/>
      <c r="O23" s="17"/>
      <c r="P23" s="17"/>
      <c r="Q23" s="19">
        <f t="shared" si="0"/>
        <v>40301.619999999995</v>
      </c>
    </row>
    <row r="24" spans="1:17" x14ac:dyDescent="0.25">
      <c r="B24" s="26"/>
      <c r="C24" s="27" t="s">
        <v>52</v>
      </c>
      <c r="D24" s="18">
        <f>SUM(D3:D23)</f>
        <v>9075066.2799999993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9">
        <f>SUM(Q3:Q23)</f>
        <v>10897880.549999999</v>
      </c>
    </row>
    <row r="25" spans="1:17" ht="6" customHeight="1" x14ac:dyDescent="0.25">
      <c r="B25" s="26"/>
      <c r="C25" s="1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9"/>
    </row>
    <row r="26" spans="1:17" x14ac:dyDescent="0.25">
      <c r="B26" s="28"/>
      <c r="C26" s="2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1"/>
    </row>
    <row r="29" spans="1:17" x14ac:dyDescent="0.25">
      <c r="J29" s="32"/>
      <c r="K29" s="32"/>
      <c r="L29" s="32"/>
      <c r="M29" s="32"/>
      <c r="N29" s="32"/>
    </row>
    <row r="30" spans="1:17" s="4" customFormat="1" x14ac:dyDescent="0.25">
      <c r="A30" s="2"/>
      <c r="B30" s="33"/>
      <c r="J30" s="17"/>
      <c r="K30" s="17"/>
      <c r="L30" s="17"/>
      <c r="M30" s="32"/>
      <c r="N30" s="32"/>
    </row>
    <row r="31" spans="1:17" s="4" customFormat="1" x14ac:dyDescent="0.25">
      <c r="A31" s="2"/>
      <c r="B31" s="1"/>
      <c r="C31" s="2"/>
      <c r="J31" s="17"/>
      <c r="K31" s="17"/>
      <c r="L31" s="17"/>
      <c r="M31" s="32"/>
      <c r="N31" s="32"/>
    </row>
    <row r="32" spans="1:17" s="4" customFormat="1" x14ac:dyDescent="0.25">
      <c r="A32" s="2"/>
      <c r="B32" s="34"/>
      <c r="C32" s="2"/>
      <c r="J32" s="17"/>
      <c r="K32" s="17"/>
      <c r="L32" s="17"/>
      <c r="M32" s="32"/>
      <c r="N32" s="32"/>
    </row>
    <row r="33" spans="1:14" s="4" customFormat="1" x14ac:dyDescent="0.25">
      <c r="A33" s="2"/>
      <c r="B33" s="1"/>
      <c r="C33" s="2"/>
      <c r="J33" s="17"/>
      <c r="K33" s="17"/>
      <c r="L33" s="17"/>
      <c r="M33" s="32"/>
      <c r="N33" s="32"/>
    </row>
    <row r="34" spans="1:14" s="4" customFormat="1" x14ac:dyDescent="0.25">
      <c r="A34" s="2"/>
      <c r="B34" s="1"/>
      <c r="C34" s="2"/>
      <c r="J34" s="17"/>
      <c r="K34" s="17"/>
      <c r="L34" s="17"/>
      <c r="M34" s="32"/>
      <c r="N34" s="32"/>
    </row>
    <row r="35" spans="1:14" s="4" customFormat="1" x14ac:dyDescent="0.25">
      <c r="A35" s="2"/>
      <c r="B35" s="1"/>
      <c r="C35" s="2"/>
      <c r="J35" s="17"/>
      <c r="K35" s="17"/>
      <c r="L35" s="17"/>
      <c r="M35" s="32"/>
      <c r="N35" s="32"/>
    </row>
    <row r="36" spans="1:14" s="4" customFormat="1" x14ac:dyDescent="0.25">
      <c r="A36" s="2"/>
      <c r="B36" s="1"/>
      <c r="C36" s="2"/>
      <c r="J36" s="17"/>
      <c r="K36" s="17"/>
      <c r="L36" s="17"/>
      <c r="M36" s="32"/>
      <c r="N36" s="32"/>
    </row>
    <row r="37" spans="1:14" s="4" customFormat="1" x14ac:dyDescent="0.25">
      <c r="A37" s="2"/>
      <c r="B37" s="1"/>
      <c r="C37" s="2"/>
      <c r="J37" s="17"/>
      <c r="K37" s="17"/>
      <c r="L37" s="17"/>
      <c r="M37" s="32"/>
      <c r="N37" s="32"/>
    </row>
    <row r="38" spans="1:14" s="4" customFormat="1" x14ac:dyDescent="0.25">
      <c r="A38" s="2"/>
      <c r="B38" s="1"/>
      <c r="C38" s="2"/>
      <c r="J38" s="17"/>
      <c r="K38" s="17"/>
      <c r="L38" s="17"/>
      <c r="M38" s="32"/>
      <c r="N38" s="32"/>
    </row>
  </sheetData>
  <sheetProtection algorithmName="SHA-512" hashValue="T+sudlwJuTtMbVohw4Sa9FY3LoZ1IRswREfMCi+ElRumFZTgfru5JGL5xxkLYUzg/uRo0uM/El9twlE4VUZMoQ==" saltValue="UBI+Gmq8ajNf4KSIGt3eBw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109375" defaultRowHeight="11.4" x14ac:dyDescent="0.2"/>
  <cols>
    <col min="1" max="2" width="4" style="37" customWidth="1"/>
    <col min="3" max="3" width="6.6640625" style="36" customWidth="1"/>
    <col min="4" max="4" width="34.6640625" style="37" bestFit="1" customWidth="1"/>
    <col min="5" max="5" width="17.6640625" style="38" customWidth="1"/>
    <col min="6" max="7" width="12.44140625" style="38" bestFit="1" customWidth="1"/>
    <col min="8" max="8" width="13.5546875" style="38" bestFit="1" customWidth="1"/>
    <col min="9" max="11" width="13.5546875" style="38" hidden="1" customWidth="1"/>
    <col min="12" max="19" width="10.6640625" style="38" hidden="1" customWidth="1"/>
    <col min="20" max="20" width="11.5546875" style="38" hidden="1" customWidth="1"/>
    <col min="21" max="21" width="14.33203125" style="38" customWidth="1"/>
    <col min="22" max="22" width="13.5546875" style="37" bestFit="1" customWidth="1"/>
    <col min="23" max="16384" width="9.109375" style="37"/>
  </cols>
  <sheetData>
    <row r="1" spans="1:22" x14ac:dyDescent="0.2">
      <c r="A1" s="35"/>
      <c r="B1" s="35"/>
      <c r="N1" s="39"/>
    </row>
    <row r="2" spans="1:22" s="40" customFormat="1" ht="45" customHeight="1" thickBot="1" x14ac:dyDescent="0.35">
      <c r="C2" s="41" t="s">
        <v>0</v>
      </c>
      <c r="D2" s="42" t="s">
        <v>1</v>
      </c>
      <c r="E2" s="43" t="s">
        <v>53</v>
      </c>
      <c r="F2" s="43" t="s">
        <v>54</v>
      </c>
      <c r="G2" s="43" t="s">
        <v>55</v>
      </c>
      <c r="H2" s="43" t="s">
        <v>56</v>
      </c>
      <c r="I2" s="43" t="s">
        <v>57</v>
      </c>
      <c r="J2" s="43" t="s">
        <v>58</v>
      </c>
      <c r="K2" s="43" t="s">
        <v>59</v>
      </c>
      <c r="L2" s="43" t="s">
        <v>60</v>
      </c>
      <c r="M2" s="43" t="s">
        <v>61</v>
      </c>
      <c r="N2" s="43" t="s">
        <v>62</v>
      </c>
      <c r="O2" s="43" t="s">
        <v>63</v>
      </c>
      <c r="P2" s="43" t="s">
        <v>64</v>
      </c>
      <c r="Q2" s="43" t="s">
        <v>65</v>
      </c>
      <c r="R2" s="43" t="s">
        <v>66</v>
      </c>
      <c r="S2" s="43" t="s">
        <v>67</v>
      </c>
      <c r="T2" s="43" t="s">
        <v>68</v>
      </c>
      <c r="U2" s="44" t="s">
        <v>69</v>
      </c>
      <c r="V2" s="45" t="s">
        <v>70</v>
      </c>
    </row>
    <row r="3" spans="1:22" ht="12" thickTop="1" x14ac:dyDescent="0.2">
      <c r="C3" s="46" t="s">
        <v>16</v>
      </c>
      <c r="D3" s="47" t="s">
        <v>17</v>
      </c>
      <c r="E3" s="48">
        <v>1483473.76</v>
      </c>
      <c r="F3" s="48">
        <v>4234693</v>
      </c>
      <c r="G3" s="48">
        <v>4094918</v>
      </c>
      <c r="H3" s="49">
        <f t="shared" ref="H3:H28" si="0">+E3+F3+G3</f>
        <v>9813084.7599999998</v>
      </c>
      <c r="I3" s="49"/>
      <c r="J3" s="49"/>
      <c r="K3" s="49"/>
      <c r="L3" s="49"/>
      <c r="M3" s="49">
        <v>281011</v>
      </c>
      <c r="N3" s="48"/>
      <c r="O3" s="49"/>
      <c r="P3" s="48"/>
      <c r="Q3" s="48"/>
      <c r="R3" s="48"/>
      <c r="S3" s="48"/>
      <c r="T3" s="49"/>
      <c r="U3" s="50">
        <f>+H3+L3+M3+N3+O3+P3+Q3+R3+S3+T3+I3+J3+K3</f>
        <v>10094095.76</v>
      </c>
      <c r="V3" s="51">
        <v>10094095.76</v>
      </c>
    </row>
    <row r="4" spans="1:22" x14ac:dyDescent="0.2">
      <c r="C4" s="52" t="s">
        <v>28</v>
      </c>
      <c r="D4" s="53" t="s">
        <v>71</v>
      </c>
      <c r="E4" s="54">
        <v>19250.650000000001</v>
      </c>
      <c r="F4" s="54"/>
      <c r="G4" s="54">
        <v>12385</v>
      </c>
      <c r="H4" s="55">
        <f t="shared" si="0"/>
        <v>31635.65</v>
      </c>
      <c r="I4" s="55"/>
      <c r="J4" s="55"/>
      <c r="K4" s="55"/>
      <c r="L4" s="55"/>
      <c r="M4" s="55"/>
      <c r="N4" s="54"/>
      <c r="O4" s="54"/>
      <c r="P4" s="54"/>
      <c r="Q4" s="54"/>
      <c r="R4" s="54"/>
      <c r="S4" s="54"/>
      <c r="T4" s="55"/>
      <c r="U4" s="56">
        <f t="shared" ref="U4:U29" si="1">+H4+L4+M4+N4+O4+P4+Q4+R4+S4+T4+I4+J4+K4</f>
        <v>31635.65</v>
      </c>
      <c r="V4" s="56">
        <v>31635.65</v>
      </c>
    </row>
    <row r="5" spans="1:22" x14ac:dyDescent="0.2">
      <c r="C5" s="52" t="s">
        <v>30</v>
      </c>
      <c r="D5" s="53" t="s">
        <v>31</v>
      </c>
      <c r="E5" s="54">
        <v>2231.9</v>
      </c>
      <c r="F5" s="54"/>
      <c r="G5" s="54"/>
      <c r="H5" s="55">
        <f t="shared" si="0"/>
        <v>2231.9</v>
      </c>
      <c r="I5" s="55"/>
      <c r="J5" s="55"/>
      <c r="K5" s="55"/>
      <c r="L5" s="55"/>
      <c r="M5" s="55"/>
      <c r="N5" s="55"/>
      <c r="O5" s="54"/>
      <c r="P5" s="54"/>
      <c r="Q5" s="54"/>
      <c r="R5" s="54"/>
      <c r="S5" s="54"/>
      <c r="T5" s="55"/>
      <c r="U5" s="56">
        <f t="shared" si="1"/>
        <v>2231.9</v>
      </c>
      <c r="V5" s="56">
        <v>2231.9</v>
      </c>
    </row>
    <row r="6" spans="1:22" x14ac:dyDescent="0.2">
      <c r="C6" s="52" t="s">
        <v>72</v>
      </c>
      <c r="D6" s="53" t="s">
        <v>73</v>
      </c>
      <c r="E6" s="54">
        <v>0.96</v>
      </c>
      <c r="F6" s="54"/>
      <c r="G6" s="54"/>
      <c r="H6" s="55">
        <f t="shared" si="0"/>
        <v>0.96</v>
      </c>
      <c r="I6" s="55"/>
      <c r="J6" s="55"/>
      <c r="K6" s="55"/>
      <c r="L6" s="55"/>
      <c r="M6" s="55"/>
      <c r="N6" s="55"/>
      <c r="O6" s="54"/>
      <c r="P6" s="54"/>
      <c r="Q6" s="54"/>
      <c r="R6" s="54"/>
      <c r="S6" s="54"/>
      <c r="T6" s="55"/>
      <c r="U6" s="56">
        <f t="shared" si="1"/>
        <v>0.96</v>
      </c>
      <c r="V6" s="56">
        <v>0.96</v>
      </c>
    </row>
    <row r="7" spans="1:22" x14ac:dyDescent="0.2">
      <c r="C7" s="52" t="s">
        <v>36</v>
      </c>
      <c r="D7" s="53" t="s">
        <v>74</v>
      </c>
      <c r="E7" s="54">
        <v>47482.98</v>
      </c>
      <c r="F7" s="54"/>
      <c r="G7" s="54">
        <v>53125</v>
      </c>
      <c r="H7" s="54">
        <f t="shared" si="0"/>
        <v>100607.98000000001</v>
      </c>
      <c r="I7" s="54"/>
      <c r="J7" s="54"/>
      <c r="K7" s="54"/>
      <c r="L7" s="55"/>
      <c r="M7" s="55"/>
      <c r="N7" s="55"/>
      <c r="O7" s="55"/>
      <c r="P7" s="55"/>
      <c r="Q7" s="54"/>
      <c r="R7" s="54"/>
      <c r="S7" s="54"/>
      <c r="T7" s="55"/>
      <c r="U7" s="56">
        <f t="shared" si="1"/>
        <v>100607.98000000001</v>
      </c>
      <c r="V7" s="56">
        <v>100607.98</v>
      </c>
    </row>
    <row r="8" spans="1:22" x14ac:dyDescent="0.2">
      <c r="C8" s="52" t="s">
        <v>75</v>
      </c>
      <c r="D8" s="53" t="s">
        <v>76</v>
      </c>
      <c r="E8" s="54">
        <v>5400</v>
      </c>
      <c r="F8" s="54"/>
      <c r="G8" s="54"/>
      <c r="H8" s="54">
        <f t="shared" si="0"/>
        <v>5400</v>
      </c>
      <c r="I8" s="54"/>
      <c r="J8" s="54"/>
      <c r="K8" s="54"/>
      <c r="L8" s="55"/>
      <c r="M8" s="55"/>
      <c r="N8" s="55"/>
      <c r="O8" s="54"/>
      <c r="P8" s="54"/>
      <c r="Q8" s="54"/>
      <c r="R8" s="54"/>
      <c r="S8" s="54"/>
      <c r="T8" s="55"/>
      <c r="U8" s="56">
        <f t="shared" si="1"/>
        <v>5400</v>
      </c>
      <c r="V8" s="56">
        <v>5400</v>
      </c>
    </row>
    <row r="9" spans="1:22" x14ac:dyDescent="0.2">
      <c r="C9" s="52" t="s">
        <v>77</v>
      </c>
      <c r="D9" s="53" t="s">
        <v>78</v>
      </c>
      <c r="E9" s="54">
        <v>0.8</v>
      </c>
      <c r="F9" s="54"/>
      <c r="G9" s="54"/>
      <c r="H9" s="54">
        <f t="shared" si="0"/>
        <v>0.8</v>
      </c>
      <c r="I9" s="54"/>
      <c r="J9" s="54"/>
      <c r="K9" s="54"/>
      <c r="L9" s="55"/>
      <c r="M9" s="55"/>
      <c r="N9" s="55"/>
      <c r="O9" s="54"/>
      <c r="P9" s="54"/>
      <c r="Q9" s="54"/>
      <c r="R9" s="54"/>
      <c r="S9" s="54"/>
      <c r="T9" s="55"/>
      <c r="U9" s="56">
        <f t="shared" si="1"/>
        <v>0.8</v>
      </c>
      <c r="V9" s="56">
        <v>0.8</v>
      </c>
    </row>
    <row r="10" spans="1:22" x14ac:dyDescent="0.2">
      <c r="C10" s="52" t="s">
        <v>79</v>
      </c>
      <c r="D10" s="53" t="s">
        <v>80</v>
      </c>
      <c r="E10" s="54">
        <v>709</v>
      </c>
      <c r="F10" s="54"/>
      <c r="G10" s="54"/>
      <c r="H10" s="54">
        <f t="shared" si="0"/>
        <v>709</v>
      </c>
      <c r="I10" s="54"/>
      <c r="J10" s="54"/>
      <c r="K10" s="54"/>
      <c r="L10" s="55"/>
      <c r="M10" s="55"/>
      <c r="N10" s="55"/>
      <c r="O10" s="54"/>
      <c r="P10" s="54"/>
      <c r="Q10" s="54"/>
      <c r="R10" s="54"/>
      <c r="S10" s="54"/>
      <c r="T10" s="55"/>
      <c r="U10" s="56">
        <f t="shared" si="1"/>
        <v>709</v>
      </c>
      <c r="V10" s="56">
        <v>709</v>
      </c>
    </row>
    <row r="11" spans="1:22" x14ac:dyDescent="0.2">
      <c r="C11" s="52" t="s">
        <v>38</v>
      </c>
      <c r="D11" s="53" t="s">
        <v>81</v>
      </c>
      <c r="E11" s="54">
        <v>74.7</v>
      </c>
      <c r="F11" s="54"/>
      <c r="G11" s="54">
        <v>4511.2700000000004</v>
      </c>
      <c r="H11" s="54">
        <f t="shared" si="0"/>
        <v>4585.97</v>
      </c>
      <c r="I11" s="55"/>
      <c r="J11" s="54"/>
      <c r="K11" s="54"/>
      <c r="L11" s="55"/>
      <c r="M11" s="55"/>
      <c r="N11" s="55"/>
      <c r="O11" s="54"/>
      <c r="P11" s="54"/>
      <c r="Q11" s="54"/>
      <c r="R11" s="54"/>
      <c r="S11" s="54"/>
      <c r="T11" s="55"/>
      <c r="U11" s="56">
        <f t="shared" si="1"/>
        <v>4585.97</v>
      </c>
      <c r="V11" s="56">
        <v>4585.97</v>
      </c>
    </row>
    <row r="12" spans="1:22" x14ac:dyDescent="0.2">
      <c r="C12" s="57">
        <v>467</v>
      </c>
      <c r="D12" s="53" t="s">
        <v>41</v>
      </c>
      <c r="E12" s="54">
        <v>106192.69</v>
      </c>
      <c r="F12" s="54"/>
      <c r="G12" s="54"/>
      <c r="H12" s="55">
        <f t="shared" si="0"/>
        <v>106192.69</v>
      </c>
      <c r="I12" s="55"/>
      <c r="J12" s="54"/>
      <c r="K12" s="54"/>
      <c r="L12" s="55">
        <v>169466</v>
      </c>
      <c r="M12" s="55"/>
      <c r="N12" s="55"/>
      <c r="O12" s="54"/>
      <c r="P12" s="55">
        <v>169465.1</v>
      </c>
      <c r="Q12" s="54"/>
      <c r="R12" s="54"/>
      <c r="S12" s="54"/>
      <c r="T12" s="55"/>
      <c r="U12" s="56">
        <f t="shared" si="1"/>
        <v>445123.79000000004</v>
      </c>
      <c r="V12" s="56">
        <v>445123.79</v>
      </c>
    </row>
    <row r="13" spans="1:22" x14ac:dyDescent="0.2">
      <c r="C13" s="52">
        <v>499</v>
      </c>
      <c r="D13" s="53" t="s">
        <v>40</v>
      </c>
      <c r="E13" s="54">
        <v>0</v>
      </c>
      <c r="F13" s="54"/>
      <c r="G13" s="54"/>
      <c r="H13" s="54">
        <f t="shared" si="0"/>
        <v>0</v>
      </c>
      <c r="I13" s="55"/>
      <c r="J13" s="54"/>
      <c r="K13" s="54"/>
      <c r="L13" s="54"/>
      <c r="M13" s="55"/>
      <c r="N13" s="55"/>
      <c r="O13" s="55"/>
      <c r="P13" s="55"/>
      <c r="Q13" s="58">
        <v>3211.21</v>
      </c>
      <c r="R13" s="54"/>
      <c r="S13" s="54"/>
      <c r="T13" s="55"/>
      <c r="U13" s="56">
        <f t="shared" si="1"/>
        <v>3211.21</v>
      </c>
      <c r="V13" s="56">
        <v>3211.21</v>
      </c>
    </row>
    <row r="14" spans="1:22" x14ac:dyDescent="0.2">
      <c r="C14" s="59">
        <v>599</v>
      </c>
      <c r="D14" s="60" t="s">
        <v>82</v>
      </c>
      <c r="E14" s="54">
        <v>-10328</v>
      </c>
      <c r="F14" s="54"/>
      <c r="G14" s="54">
        <v>10600</v>
      </c>
      <c r="H14" s="54">
        <f t="shared" si="0"/>
        <v>272</v>
      </c>
      <c r="I14" s="55">
        <v>10000</v>
      </c>
      <c r="J14" s="54"/>
      <c r="K14" s="54"/>
      <c r="L14" s="55"/>
      <c r="M14" s="55"/>
      <c r="N14" s="55">
        <f>9145+9667.79</f>
        <v>18812.79</v>
      </c>
      <c r="O14" s="55"/>
      <c r="P14" s="55"/>
      <c r="Q14" s="58">
        <v>35.31</v>
      </c>
      <c r="R14" s="54"/>
      <c r="S14" s="55"/>
      <c r="T14" s="55"/>
      <c r="U14" s="61">
        <f t="shared" si="1"/>
        <v>29120.100000000002</v>
      </c>
      <c r="V14" s="61">
        <v>29120.1</v>
      </c>
    </row>
    <row r="15" spans="1:22" x14ac:dyDescent="0.2">
      <c r="C15" s="57" t="s">
        <v>83</v>
      </c>
      <c r="D15" s="53" t="s">
        <v>84</v>
      </c>
      <c r="E15" s="54">
        <v>1400</v>
      </c>
      <c r="F15" s="54"/>
      <c r="G15" s="54"/>
      <c r="H15" s="54">
        <f t="shared" si="0"/>
        <v>1400</v>
      </c>
      <c r="I15" s="55"/>
      <c r="J15" s="54"/>
      <c r="K15" s="54"/>
      <c r="L15" s="55"/>
      <c r="M15" s="55"/>
      <c r="N15" s="55"/>
      <c r="O15" s="54"/>
      <c r="P15" s="55"/>
      <c r="Q15" s="54"/>
      <c r="R15" s="54"/>
      <c r="S15" s="55"/>
      <c r="T15" s="55"/>
      <c r="U15" s="56">
        <f t="shared" si="1"/>
        <v>1400</v>
      </c>
      <c r="V15" s="56">
        <v>1400</v>
      </c>
    </row>
    <row r="16" spans="1:22" x14ac:dyDescent="0.2">
      <c r="C16" s="57">
        <v>507</v>
      </c>
      <c r="D16" s="53" t="s">
        <v>85</v>
      </c>
      <c r="E16" s="54">
        <v>0</v>
      </c>
      <c r="F16" s="54"/>
      <c r="G16" s="54">
        <v>0</v>
      </c>
      <c r="H16" s="54">
        <f t="shared" si="0"/>
        <v>0</v>
      </c>
      <c r="I16" s="55">
        <v>95685.71</v>
      </c>
      <c r="J16" s="54"/>
      <c r="K16" s="54"/>
      <c r="L16" s="55"/>
      <c r="M16" s="55"/>
      <c r="N16" s="55"/>
      <c r="O16" s="54"/>
      <c r="P16" s="55"/>
      <c r="Q16" s="54"/>
      <c r="R16" s="54"/>
      <c r="S16" s="55"/>
      <c r="T16" s="55"/>
      <c r="U16" s="56">
        <f t="shared" si="1"/>
        <v>95685.71</v>
      </c>
      <c r="V16" s="56">
        <v>95685.71</v>
      </c>
    </row>
    <row r="17" spans="3:22" x14ac:dyDescent="0.2">
      <c r="C17" s="57">
        <v>510</v>
      </c>
      <c r="D17" s="53" t="s">
        <v>86</v>
      </c>
      <c r="E17" s="54">
        <v>0</v>
      </c>
      <c r="F17" s="54">
        <v>0</v>
      </c>
      <c r="G17" s="54">
        <v>0</v>
      </c>
      <c r="H17" s="54">
        <v>0</v>
      </c>
      <c r="I17" s="55"/>
      <c r="J17" s="55">
        <v>39884.230000000003</v>
      </c>
      <c r="K17" s="55">
        <v>42900.67</v>
      </c>
      <c r="L17" s="55"/>
      <c r="M17" s="55"/>
      <c r="N17" s="55"/>
      <c r="O17" s="54"/>
      <c r="P17" s="55"/>
      <c r="Q17" s="54"/>
      <c r="R17" s="54"/>
      <c r="S17" s="55"/>
      <c r="T17" s="55"/>
      <c r="U17" s="56">
        <f t="shared" si="1"/>
        <v>82784.899999999994</v>
      </c>
      <c r="V17" s="56">
        <v>82784.899999999994</v>
      </c>
    </row>
    <row r="18" spans="3:22" s="62" customFormat="1" x14ac:dyDescent="0.2">
      <c r="C18" s="57" t="s">
        <v>43</v>
      </c>
      <c r="D18" s="60" t="s">
        <v>44</v>
      </c>
      <c r="E18" s="55">
        <v>502.1</v>
      </c>
      <c r="F18" s="55"/>
      <c r="G18" s="55"/>
      <c r="H18" s="55">
        <f t="shared" si="0"/>
        <v>502.1</v>
      </c>
      <c r="I18" s="55">
        <v>141198.04999999999</v>
      </c>
      <c r="J18" s="55"/>
      <c r="K18" s="55"/>
      <c r="L18" s="55"/>
      <c r="M18" s="55"/>
      <c r="N18" s="55">
        <v>4705.82</v>
      </c>
      <c r="O18" s="55"/>
      <c r="P18" s="55">
        <v>-4977.32</v>
      </c>
      <c r="Q18" s="58">
        <v>-5.28</v>
      </c>
      <c r="R18" s="55"/>
      <c r="S18" s="55"/>
      <c r="T18" s="55"/>
      <c r="U18" s="56">
        <f t="shared" si="1"/>
        <v>141423.37</v>
      </c>
      <c r="V18" s="61">
        <v>141423.37</v>
      </c>
    </row>
    <row r="19" spans="3:22" s="62" customFormat="1" x14ac:dyDescent="0.2">
      <c r="C19" s="57">
        <v>536</v>
      </c>
      <c r="D19" s="60" t="s">
        <v>47</v>
      </c>
      <c r="E19" s="55">
        <v>-11390.29</v>
      </c>
      <c r="F19" s="55"/>
      <c r="G19" s="55">
        <v>11390.29</v>
      </c>
      <c r="H19" s="55">
        <f t="shared" si="0"/>
        <v>0</v>
      </c>
      <c r="I19" s="55"/>
      <c r="J19" s="55"/>
      <c r="K19" s="55"/>
      <c r="L19" s="55"/>
      <c r="M19" s="55"/>
      <c r="N19" s="55">
        <v>26432.68</v>
      </c>
      <c r="O19" s="55"/>
      <c r="P19" s="55"/>
      <c r="Q19" s="55"/>
      <c r="R19" s="55"/>
      <c r="S19" s="55"/>
      <c r="T19" s="55"/>
      <c r="U19" s="56">
        <f t="shared" si="1"/>
        <v>26432.68</v>
      </c>
      <c r="V19" s="61">
        <v>26432.68</v>
      </c>
    </row>
    <row r="20" spans="3:22" s="62" customFormat="1" x14ac:dyDescent="0.2">
      <c r="C20" s="57" t="s">
        <v>48</v>
      </c>
      <c r="D20" s="60" t="s">
        <v>49</v>
      </c>
      <c r="E20" s="55">
        <v>-8704.6200000000008</v>
      </c>
      <c r="F20" s="55"/>
      <c r="G20" s="55">
        <v>26634.080000000002</v>
      </c>
      <c r="H20" s="55">
        <f t="shared" si="0"/>
        <v>17929.46</v>
      </c>
      <c r="I20" s="55">
        <v>182056.32000000001</v>
      </c>
      <c r="J20" s="55">
        <v>0</v>
      </c>
      <c r="K20" s="55"/>
      <c r="L20" s="55"/>
      <c r="M20" s="55"/>
      <c r="N20" s="55">
        <f>7870.01+3945.46</f>
        <v>11815.470000000001</v>
      </c>
      <c r="O20" s="55"/>
      <c r="P20" s="55"/>
      <c r="Q20" s="58">
        <v>5288.84</v>
      </c>
      <c r="R20" s="55"/>
      <c r="S20" s="55"/>
      <c r="T20" s="55"/>
      <c r="U20" s="56">
        <f t="shared" si="1"/>
        <v>217090.09000000003</v>
      </c>
      <c r="V20" s="61">
        <v>217090.09</v>
      </c>
    </row>
    <row r="21" spans="3:22" s="62" customFormat="1" x14ac:dyDescent="0.2">
      <c r="C21" s="57" t="s">
        <v>50</v>
      </c>
      <c r="D21" s="60" t="s">
        <v>51</v>
      </c>
      <c r="E21" s="55">
        <v>-999.98</v>
      </c>
      <c r="F21" s="55"/>
      <c r="G21" s="55">
        <v>1000</v>
      </c>
      <c r="H21" s="55">
        <f t="shared" si="0"/>
        <v>1.999999999998181E-2</v>
      </c>
      <c r="I21" s="55">
        <v>29332.639999999999</v>
      </c>
      <c r="J21" s="55"/>
      <c r="K21" s="55"/>
      <c r="L21" s="55"/>
      <c r="M21" s="55"/>
      <c r="N21" s="55">
        <v>10923.38</v>
      </c>
      <c r="O21" s="55"/>
      <c r="P21" s="55"/>
      <c r="Q21" s="58">
        <v>45.6</v>
      </c>
      <c r="R21" s="55"/>
      <c r="S21" s="55"/>
      <c r="T21" s="55"/>
      <c r="U21" s="56">
        <f t="shared" si="1"/>
        <v>40301.64</v>
      </c>
      <c r="V21" s="61">
        <v>40301.64</v>
      </c>
    </row>
    <row r="22" spans="3:22" x14ac:dyDescent="0.2">
      <c r="C22" s="52" t="s">
        <v>18</v>
      </c>
      <c r="D22" s="53" t="s">
        <v>19</v>
      </c>
      <c r="E22" s="54">
        <v>622.59</v>
      </c>
      <c r="F22" s="54"/>
      <c r="G22" s="54"/>
      <c r="H22" s="54">
        <f t="shared" si="0"/>
        <v>622.59</v>
      </c>
      <c r="I22" s="55"/>
      <c r="J22" s="54"/>
      <c r="K22" s="54"/>
      <c r="L22" s="54"/>
      <c r="M22" s="55"/>
      <c r="N22" s="55"/>
      <c r="O22" s="54"/>
      <c r="P22" s="54"/>
      <c r="Q22" s="54"/>
      <c r="R22" s="54"/>
      <c r="S22" s="54"/>
      <c r="T22" s="55"/>
      <c r="U22" s="56">
        <f t="shared" si="1"/>
        <v>622.59</v>
      </c>
      <c r="V22" s="56">
        <v>622.59</v>
      </c>
    </row>
    <row r="23" spans="3:22" x14ac:dyDescent="0.2">
      <c r="C23" s="63" t="s">
        <v>20</v>
      </c>
      <c r="D23" s="53" t="s">
        <v>21</v>
      </c>
      <c r="E23" s="54">
        <v>0</v>
      </c>
      <c r="F23" s="54"/>
      <c r="G23" s="54"/>
      <c r="H23" s="54">
        <f t="shared" si="0"/>
        <v>0</v>
      </c>
      <c r="I23" s="55"/>
      <c r="J23" s="54"/>
      <c r="K23" s="54"/>
      <c r="L23" s="54"/>
      <c r="M23" s="55">
        <v>191721.54</v>
      </c>
      <c r="N23" s="55"/>
      <c r="O23" s="54"/>
      <c r="P23" s="54"/>
      <c r="Q23" s="54"/>
      <c r="R23" s="54"/>
      <c r="S23" s="54"/>
      <c r="T23" s="55"/>
      <c r="U23" s="56">
        <f t="shared" si="1"/>
        <v>191721.54</v>
      </c>
      <c r="V23" s="56">
        <v>191721.54</v>
      </c>
    </row>
    <row r="24" spans="3:22" x14ac:dyDescent="0.2">
      <c r="C24" s="52" t="s">
        <v>22</v>
      </c>
      <c r="D24" s="53" t="s">
        <v>23</v>
      </c>
      <c r="E24" s="54">
        <v>139979.6</v>
      </c>
      <c r="F24" s="54"/>
      <c r="G24" s="54">
        <v>334990</v>
      </c>
      <c r="H24" s="54">
        <f t="shared" si="0"/>
        <v>474969.59999999998</v>
      </c>
      <c r="I24" s="55"/>
      <c r="J24" s="54"/>
      <c r="K24" s="54"/>
      <c r="L24" s="54"/>
      <c r="M24" s="54"/>
      <c r="N24" s="55"/>
      <c r="O24" s="54"/>
      <c r="P24" s="54"/>
      <c r="Q24" s="54"/>
      <c r="R24" s="54"/>
      <c r="S24" s="54"/>
      <c r="T24" s="55"/>
      <c r="U24" s="56">
        <f t="shared" si="1"/>
        <v>474969.59999999998</v>
      </c>
      <c r="V24" s="56">
        <v>474969.59999999998</v>
      </c>
    </row>
    <row r="25" spans="3:22" x14ac:dyDescent="0.2">
      <c r="C25" s="52" t="s">
        <v>26</v>
      </c>
      <c r="D25" s="53" t="s">
        <v>87</v>
      </c>
      <c r="E25" s="54">
        <v>1980.93</v>
      </c>
      <c r="F25" s="54"/>
      <c r="G25" s="54"/>
      <c r="H25" s="54">
        <f t="shared" si="0"/>
        <v>1980.93</v>
      </c>
      <c r="I25" s="55"/>
      <c r="J25" s="54"/>
      <c r="K25" s="54"/>
      <c r="L25" s="54"/>
      <c r="M25" s="54"/>
      <c r="N25" s="55"/>
      <c r="O25" s="54"/>
      <c r="P25" s="54"/>
      <c r="Q25" s="54"/>
      <c r="R25" s="54"/>
      <c r="S25" s="54"/>
      <c r="T25" s="55"/>
      <c r="U25" s="56">
        <f t="shared" si="1"/>
        <v>1980.93</v>
      </c>
      <c r="V25" s="56">
        <v>1980.93</v>
      </c>
    </row>
    <row r="26" spans="3:22" x14ac:dyDescent="0.2">
      <c r="C26" s="52" t="s">
        <v>88</v>
      </c>
      <c r="D26" s="53" t="s">
        <v>89</v>
      </c>
      <c r="E26" s="54">
        <v>4035.38</v>
      </c>
      <c r="F26" s="54"/>
      <c r="G26" s="54"/>
      <c r="H26" s="54">
        <f t="shared" si="0"/>
        <v>4035.38</v>
      </c>
      <c r="I26" s="55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5"/>
      <c r="U26" s="56">
        <f t="shared" si="1"/>
        <v>4035.38</v>
      </c>
      <c r="V26" s="56">
        <v>4035.38</v>
      </c>
    </row>
    <row r="27" spans="3:22" x14ac:dyDescent="0.2">
      <c r="C27" s="52" t="s">
        <v>32</v>
      </c>
      <c r="D27" s="53" t="s">
        <v>90</v>
      </c>
      <c r="E27" s="54">
        <v>631.82000000000005</v>
      </c>
      <c r="F27" s="54"/>
      <c r="G27" s="54">
        <v>6000</v>
      </c>
      <c r="H27" s="54">
        <f t="shared" si="0"/>
        <v>6631.82</v>
      </c>
      <c r="I27" s="55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5"/>
      <c r="U27" s="56">
        <f t="shared" si="1"/>
        <v>6631.82</v>
      </c>
      <c r="V27" s="56">
        <v>6631.82</v>
      </c>
    </row>
    <row r="28" spans="3:22" x14ac:dyDescent="0.2">
      <c r="C28" s="64">
        <v>200</v>
      </c>
      <c r="D28" s="53" t="s">
        <v>35</v>
      </c>
      <c r="E28" s="54">
        <v>47366.85</v>
      </c>
      <c r="F28" s="54"/>
      <c r="G28" s="54">
        <v>69975</v>
      </c>
      <c r="H28" s="54">
        <f t="shared" si="0"/>
        <v>117341.85</v>
      </c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5"/>
      <c r="T28" s="55"/>
      <c r="U28" s="56">
        <f t="shared" si="1"/>
        <v>117341.85</v>
      </c>
      <c r="V28" s="56">
        <v>117341.85</v>
      </c>
    </row>
    <row r="29" spans="3:22" ht="13.2" x14ac:dyDescent="0.35">
      <c r="C29" s="52" t="s">
        <v>24</v>
      </c>
      <c r="D29" s="53" t="s">
        <v>25</v>
      </c>
      <c r="E29" s="65">
        <v>51170.03</v>
      </c>
      <c r="F29" s="65"/>
      <c r="G29" s="65">
        <v>1500</v>
      </c>
      <c r="H29" s="65">
        <f>+E29+F29+G29</f>
        <v>52670.03</v>
      </c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6"/>
      <c r="U29" s="67">
        <f t="shared" si="1"/>
        <v>52670.03</v>
      </c>
      <c r="V29" s="68">
        <v>52670.03</v>
      </c>
    </row>
    <row r="30" spans="3:22" x14ac:dyDescent="0.2">
      <c r="C30" s="64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69"/>
    </row>
    <row r="31" spans="3:22" ht="13.2" x14ac:dyDescent="0.35">
      <c r="C31" s="64"/>
      <c r="D31" s="70" t="s">
        <v>91</v>
      </c>
      <c r="E31" s="71">
        <f t="shared" ref="E31:U31" si="2">SUM(E3:E29)</f>
        <v>1881083.8499999999</v>
      </c>
      <c r="F31" s="71">
        <f t="shared" si="2"/>
        <v>4234693</v>
      </c>
      <c r="G31" s="71">
        <f t="shared" si="2"/>
        <v>4627028.6399999997</v>
      </c>
      <c r="H31" s="71">
        <f t="shared" si="2"/>
        <v>10742805.490000002</v>
      </c>
      <c r="I31" s="71">
        <f t="shared" si="2"/>
        <v>458272.72000000003</v>
      </c>
      <c r="J31" s="71">
        <f t="shared" si="2"/>
        <v>39884.230000000003</v>
      </c>
      <c r="K31" s="71">
        <f t="shared" si="2"/>
        <v>42900.67</v>
      </c>
      <c r="L31" s="71">
        <f t="shared" si="2"/>
        <v>169466</v>
      </c>
      <c r="M31" s="71">
        <f t="shared" si="2"/>
        <v>472732.54000000004</v>
      </c>
      <c r="N31" s="71">
        <f t="shared" si="2"/>
        <v>72690.14</v>
      </c>
      <c r="O31" s="71">
        <f t="shared" si="2"/>
        <v>0</v>
      </c>
      <c r="P31" s="71">
        <f t="shared" si="2"/>
        <v>164487.78</v>
      </c>
      <c r="Q31" s="71">
        <f t="shared" si="2"/>
        <v>8575.68</v>
      </c>
      <c r="R31" s="71">
        <f t="shared" si="2"/>
        <v>0</v>
      </c>
      <c r="S31" s="71">
        <f t="shared" si="2"/>
        <v>0</v>
      </c>
      <c r="T31" s="71">
        <f t="shared" si="2"/>
        <v>0</v>
      </c>
      <c r="U31" s="71">
        <f t="shared" si="2"/>
        <v>12171815.250000002</v>
      </c>
      <c r="V31" s="72">
        <f>SUM(V3:V29)</f>
        <v>12171815.250000002</v>
      </c>
    </row>
    <row r="32" spans="3:22" ht="6.9" customHeight="1" x14ac:dyDescent="0.35">
      <c r="C32" s="64"/>
      <c r="D32" s="70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3"/>
      <c r="V32" s="69"/>
    </row>
    <row r="33" spans="3:22" x14ac:dyDescent="0.2">
      <c r="C33" s="74"/>
      <c r="D33" s="75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7"/>
    </row>
    <row r="36" spans="3:22" ht="14.4" customHeight="1" x14ac:dyDescent="0.2">
      <c r="M36" s="78"/>
      <c r="N36" s="78"/>
    </row>
    <row r="37" spans="3:22" x14ac:dyDescent="0.2">
      <c r="M37" s="78"/>
      <c r="N37" s="78"/>
    </row>
    <row r="39" spans="3:22" x14ac:dyDescent="0.2">
      <c r="C39" s="79"/>
    </row>
  </sheetData>
  <sheetProtection algorithmName="SHA-512" hashValue="GN5lNOaXbLxjd6V2hUclHTs2Wh9ycNSWn31lJL2InIBlE0l+v0XXA+RjVeZH0O3OJbAQWV4gI3Eq5vpcoZIvfw==" saltValue="ZregDpHaDT6Li8X/RVgSXQ==" spinCount="100000" sheet="1" objects="1" scenarios="1"/>
  <mergeCells count="1">
    <mergeCell ref="M36:N37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FY21 March Approps</vt:lpstr>
      <vt:lpstr>FY21 March Est Resources</vt:lpstr>
      <vt:lpstr>'FY21 March Approps'!Print_Area</vt:lpstr>
      <vt:lpstr>'FY21 March Est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2021-03-17T17:06:32Z</dcterms:created>
  <dcterms:modified xsi:type="dcterms:W3CDTF">2021-03-17T17:09:07Z</dcterms:modified>
</cp:coreProperties>
</file>